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Лист1!$8:$9</definedName>
  </definedNames>
  <calcPr calcId="145621"/>
</workbook>
</file>

<file path=xl/calcChain.xml><?xml version="1.0" encoding="utf-8"?>
<calcChain xmlns="http://schemas.openxmlformats.org/spreadsheetml/2006/main">
  <c r="N13" i="1" l="1"/>
  <c r="N27" i="1" s="1"/>
  <c r="N29" i="1" s="1"/>
  <c r="N17" i="1"/>
  <c r="N18" i="1"/>
  <c r="N22" i="1"/>
  <c r="N23" i="1"/>
  <c r="AA10" i="1"/>
  <c r="AA12" i="1"/>
  <c r="AA20" i="1"/>
  <c r="AA27" i="1" l="1"/>
  <c r="AA29" i="1" s="1"/>
  <c r="W24" i="1"/>
  <c r="U16" i="1"/>
  <c r="S16" i="1"/>
  <c r="Q26" i="1"/>
  <c r="P27" i="1"/>
  <c r="S25" i="1"/>
  <c r="Q25" i="1"/>
  <c r="S24" i="1"/>
  <c r="Q24" i="1"/>
  <c r="AB16" i="1" l="1"/>
  <c r="AC16" i="1"/>
  <c r="U25" i="1"/>
  <c r="AB25" i="1" s="1"/>
  <c r="Q14" i="1"/>
  <c r="Q15" i="1"/>
  <c r="AC25" i="1" l="1"/>
  <c r="S14" i="1"/>
  <c r="W14" i="1" l="1"/>
  <c r="AB14" i="1" s="1"/>
  <c r="W17" i="1"/>
  <c r="W15" i="1"/>
  <c r="U26" i="1"/>
  <c r="U17" i="1"/>
  <c r="AB26" i="1" l="1"/>
  <c r="AC26" i="1" s="1"/>
  <c r="AC14" i="1"/>
  <c r="S17" i="1"/>
  <c r="AB17" i="1" s="1"/>
  <c r="U24" i="1" l="1"/>
  <c r="AB24" i="1" s="1"/>
  <c r="T27" i="1"/>
  <c r="S15" i="1"/>
  <c r="AB15" i="1" s="1"/>
  <c r="AC15" i="1" l="1"/>
  <c r="AC24" i="1"/>
  <c r="AB28" i="1"/>
  <c r="AB21" i="1" l="1"/>
  <c r="J21" i="1"/>
  <c r="F21" i="1"/>
  <c r="D21" i="1"/>
  <c r="O21" i="1" l="1"/>
  <c r="AC21" i="1" s="1"/>
  <c r="O28" i="1"/>
  <c r="X27" i="1"/>
  <c r="Y13" i="1"/>
  <c r="Y27" i="1" s="1"/>
  <c r="Y29" i="1" s="1"/>
  <c r="U23" i="1"/>
  <c r="U20" i="1"/>
  <c r="U19" i="1"/>
  <c r="U13" i="1"/>
  <c r="U12" i="1"/>
  <c r="U11" i="1"/>
  <c r="U10" i="1"/>
  <c r="S23" i="1"/>
  <c r="S20" i="1"/>
  <c r="S19" i="1"/>
  <c r="S13" i="1"/>
  <c r="S12" i="1"/>
  <c r="S11" i="1"/>
  <c r="S10" i="1"/>
  <c r="R27" i="1"/>
  <c r="Q23" i="1"/>
  <c r="Q20" i="1"/>
  <c r="Q19" i="1"/>
  <c r="Q13" i="1"/>
  <c r="Q11" i="1"/>
  <c r="Q10" i="1"/>
  <c r="Z27" i="1"/>
  <c r="W23" i="1"/>
  <c r="W19" i="1"/>
  <c r="W13" i="1"/>
  <c r="W12" i="1"/>
  <c r="W11" i="1"/>
  <c r="W10" i="1"/>
  <c r="V27" i="1"/>
  <c r="M27" i="1"/>
  <c r="K27" i="1"/>
  <c r="L17" i="1"/>
  <c r="L13" i="1"/>
  <c r="I27" i="1"/>
  <c r="J23" i="1"/>
  <c r="J22" i="1"/>
  <c r="J20" i="1"/>
  <c r="J18" i="1"/>
  <c r="J17" i="1"/>
  <c r="J13" i="1"/>
  <c r="G27" i="1"/>
  <c r="H23" i="1"/>
  <c r="H22" i="1"/>
  <c r="H20" i="1"/>
  <c r="H18" i="1"/>
  <c r="H17" i="1"/>
  <c r="H13" i="1"/>
  <c r="E27" i="1"/>
  <c r="F23" i="1"/>
  <c r="F22" i="1"/>
  <c r="F20" i="1"/>
  <c r="F18" i="1"/>
  <c r="F17" i="1"/>
  <c r="F13" i="1"/>
  <c r="J27" i="1" l="1"/>
  <c r="J29" i="1" s="1"/>
  <c r="AB10" i="1"/>
  <c r="AC10" i="1" s="1"/>
  <c r="F27" i="1"/>
  <c r="F29" i="1" s="1"/>
  <c r="H27" i="1"/>
  <c r="AB11" i="1"/>
  <c r="AC11" i="1" s="1"/>
  <c r="AB12" i="1"/>
  <c r="AC12" i="1" s="1"/>
  <c r="AB13" i="1"/>
  <c r="AB19" i="1"/>
  <c r="AC19" i="1" s="1"/>
  <c r="Q27" i="1"/>
  <c r="Q29" i="1" s="1"/>
  <c r="AB23" i="1"/>
  <c r="S27" i="1"/>
  <c r="S29" i="1" s="1"/>
  <c r="AB20" i="1"/>
  <c r="AC28" i="1"/>
  <c r="O20" i="1"/>
  <c r="H29" i="1"/>
  <c r="L27" i="1"/>
  <c r="L29" i="1" s="1"/>
  <c r="W27" i="1"/>
  <c r="W29" i="1" s="1"/>
  <c r="U27" i="1"/>
  <c r="U29" i="1" s="1"/>
  <c r="C13" i="1"/>
  <c r="D13" i="1" s="1"/>
  <c r="O13" i="1" s="1"/>
  <c r="C17" i="1"/>
  <c r="D17" i="1" s="1"/>
  <c r="O17" i="1" s="1"/>
  <c r="AC17" i="1" s="1"/>
  <c r="C18" i="1"/>
  <c r="D18" i="1" s="1"/>
  <c r="O18" i="1" s="1"/>
  <c r="AC18" i="1" s="1"/>
  <c r="C22" i="1"/>
  <c r="D22" i="1" s="1"/>
  <c r="O22" i="1" s="1"/>
  <c r="AC22" i="1" s="1"/>
  <c r="C23" i="1"/>
  <c r="D23" i="1" s="1"/>
  <c r="O23" i="1" s="1"/>
  <c r="AB27" i="1" l="1"/>
  <c r="O27" i="1"/>
  <c r="AC20" i="1"/>
  <c r="AC13" i="1"/>
  <c r="AC23" i="1"/>
  <c r="AB29" i="1"/>
  <c r="AC29" i="1" s="1"/>
  <c r="C27" i="1"/>
  <c r="AC27" i="1" l="1"/>
  <c r="D27" i="1"/>
  <c r="D29" i="1" l="1"/>
  <c r="O29" i="1" s="1"/>
</calcChain>
</file>

<file path=xl/sharedStrings.xml><?xml version="1.0" encoding="utf-8"?>
<sst xmlns="http://schemas.openxmlformats.org/spreadsheetml/2006/main" count="55" uniqueCount="46">
  <si>
    <t>№ п/п</t>
  </si>
  <si>
    <t>Наименование        хозяйства</t>
  </si>
  <si>
    <t>Пелядь</t>
  </si>
  <si>
    <t>Сиг</t>
  </si>
  <si>
    <t>Муксун</t>
  </si>
  <si>
    <t>Чир</t>
  </si>
  <si>
    <t>Нельма</t>
  </si>
  <si>
    <t>Гольцы</t>
  </si>
  <si>
    <t>ИП Алекберов Азер А.о.</t>
  </si>
  <si>
    <t>ИП Кондратенко В.А.</t>
  </si>
  <si>
    <t>ИП Поротов О.В.</t>
  </si>
  <si>
    <t>ИП Шувалов В.В.</t>
  </si>
  <si>
    <t>СРО КМНС "Агапа"</t>
  </si>
  <si>
    <t>СРО КМНС "Арылар"</t>
  </si>
  <si>
    <t>СХА "Левинские Пески"</t>
  </si>
  <si>
    <t>ОКМН "Мукустур"</t>
  </si>
  <si>
    <t>ООО "ЗФ "Антур"</t>
  </si>
  <si>
    <t>ООО "ПХ "Пясино"</t>
  </si>
  <si>
    <t>Тугун</t>
  </si>
  <si>
    <t>Озера бассейна реки Пясина</t>
  </si>
  <si>
    <t>распределено</t>
  </si>
  <si>
    <t>лимит</t>
  </si>
  <si>
    <t>резерв</t>
  </si>
  <si>
    <t>тонны</t>
  </si>
  <si>
    <t>Итого по рекам бассейна реки Пясина</t>
  </si>
  <si>
    <t>Итого по озерам бассейна реки Пясина</t>
  </si>
  <si>
    <t>Итого по  бассейну реки Пясина</t>
  </si>
  <si>
    <t>ООО Агро-Маркет"</t>
  </si>
  <si>
    <t>Пелядь, доля в %</t>
  </si>
  <si>
    <t>Сиг, доля в %</t>
  </si>
  <si>
    <t>Муксун, доля в %</t>
  </si>
  <si>
    <t>Чир, доля в %</t>
  </si>
  <si>
    <t>Гольцы, доля в %</t>
  </si>
  <si>
    <t>Нельма, доля в %</t>
  </si>
  <si>
    <t>Чир доля в %</t>
  </si>
  <si>
    <t>Тугун, доля в %</t>
  </si>
  <si>
    <t>Реки бассейна реки Пясина*</t>
  </si>
  <si>
    <t>ИП Феоктистов С.А.</t>
  </si>
  <si>
    <t>ИП Саратов В.В.</t>
  </si>
  <si>
    <t>ООО  "Дары Ангары"</t>
  </si>
  <si>
    <t>ООО "Енисейский залив"</t>
  </si>
  <si>
    <t>СПРА "Воронцово"</t>
  </si>
  <si>
    <t>ИП Фадеев Е.Л.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</si>
  <si>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Пясина,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Пясина, на 2025 год </t>
  </si>
  <si>
    <t>*  кроме рек Пясина, Далдыкан, Амбарная в соответствии с приказом Росрыболовства от 27.11.2024 № 688 "О распределении общих допустимых уловов водных биологических ресурсов во внутренних водах Российской Федерации, за исключением внутренних морских вод  Российской Федерации, применительно к видам квот добычи (вылова) на 2025 год"</t>
  </si>
  <si>
    <t xml:space="preserve">Приложение 2 к постановлению Администрации муниципального района                от 19.02.2025 № 183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</si>
</sst>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164" fontId="5" fillId="2" borderId="20" xfId="0" applyNumberFormat="1" applyFont="1" applyFill="1" applyBorder="1" applyAlignment="1">
      <alignment horizontal="center"/>
    </xf>
    <xf numFmtId="164" fontId="5" fillId="2" borderId="18" xfId="0" applyNumberFormat="1" applyFont="1" applyFill="1" applyBorder="1" applyAlignment="1">
      <alignment horizontal="center"/>
    </xf>
    <xf numFmtId="164" fontId="5" fillId="2" borderId="19" xfId="0" applyNumberFormat="1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164" fontId="5" fillId="2" borderId="20" xfId="0" applyNumberFormat="1" applyFont="1" applyFill="1" applyBorder="1"/>
    <xf numFmtId="164" fontId="5" fillId="2" borderId="22" xfId="0" applyNumberFormat="1" applyFont="1" applyFill="1" applyBorder="1"/>
    <xf numFmtId="164" fontId="5" fillId="2" borderId="22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textRotation="90"/>
    </xf>
    <xf numFmtId="0" fontId="3" fillId="2" borderId="18" xfId="0" applyFont="1" applyFill="1" applyBorder="1" applyAlignment="1">
      <alignment horizontal="center" vertical="center" textRotation="90"/>
    </xf>
    <xf numFmtId="0" fontId="3" fillId="2" borderId="19" xfId="0" applyFont="1" applyFill="1" applyBorder="1" applyAlignment="1">
      <alignment horizontal="center" vertical="center" textRotation="90"/>
    </xf>
    <xf numFmtId="0" fontId="5" fillId="2" borderId="2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8" fillId="2" borderId="0" xfId="0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/>
    </xf>
    <xf numFmtId="164" fontId="5" fillId="2" borderId="21" xfId="0" applyNumberFormat="1" applyFont="1" applyFill="1" applyBorder="1" applyAlignment="1">
      <alignment horizontal="center"/>
    </xf>
    <xf numFmtId="164" fontId="5" fillId="2" borderId="24" xfId="0" applyNumberFormat="1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 vertical="center" textRotation="90"/>
    </xf>
    <xf numFmtId="0" fontId="3" fillId="2" borderId="28" xfId="0" applyFont="1" applyFill="1" applyBorder="1" applyAlignment="1">
      <alignment horizontal="center" vertical="center" textRotation="90"/>
    </xf>
    <xf numFmtId="0" fontId="3" fillId="2" borderId="28" xfId="0" applyFont="1" applyFill="1" applyBorder="1" applyAlignment="1">
      <alignment horizontal="center" vertical="center" textRotation="90" wrapText="1"/>
    </xf>
    <xf numFmtId="0" fontId="3" fillId="2" borderId="27" xfId="0" applyFont="1" applyFill="1" applyBorder="1" applyAlignment="1">
      <alignment horizontal="center" vertical="center" textRotation="90"/>
    </xf>
    <xf numFmtId="164" fontId="3" fillId="0" borderId="31" xfId="0" applyNumberFormat="1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/>
    </xf>
    <xf numFmtId="164" fontId="3" fillId="0" borderId="35" xfId="0" applyNumberFormat="1" applyFont="1" applyFill="1" applyBorder="1" applyAlignment="1">
      <alignment horizontal="center" vertical="center"/>
    </xf>
    <xf numFmtId="164" fontId="3" fillId="0" borderId="36" xfId="0" applyNumberFormat="1" applyFont="1" applyFill="1" applyBorder="1" applyAlignment="1">
      <alignment horizontal="center" vertical="center"/>
    </xf>
    <xf numFmtId="164" fontId="3" fillId="0" borderId="37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38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34" xfId="0" applyNumberFormat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 applyBorder="1"/>
    <xf numFmtId="164" fontId="8" fillId="2" borderId="0" xfId="0" applyNumberFormat="1" applyFont="1" applyFill="1" applyBorder="1" applyAlignment="1">
      <alignment vertical="top" wrapText="1"/>
    </xf>
    <xf numFmtId="0" fontId="8" fillId="2" borderId="26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textRotation="90"/>
    </xf>
    <xf numFmtId="0" fontId="3" fillId="2" borderId="13" xfId="0" applyFont="1" applyFill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15" xfId="0" applyFont="1" applyFill="1" applyBorder="1" applyAlignment="1">
      <alignment horizontal="center" vertical="center"/>
    </xf>
    <xf numFmtId="0" fontId="0" fillId="2" borderId="16" xfId="0" applyFill="1" applyBorder="1"/>
    <xf numFmtId="0" fontId="0" fillId="2" borderId="17" xfId="0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tabSelected="1" view="pageBreakPreview" topLeftCell="D1" zoomScale="90" zoomScaleNormal="100" zoomScaleSheetLayoutView="90" workbookViewId="0">
      <selection activeCell="M4" sqref="M4"/>
    </sheetView>
  </sheetViews>
  <sheetFormatPr defaultColWidth="6.140625" defaultRowHeight="14.25" customHeight="1" x14ac:dyDescent="0.25"/>
  <cols>
    <col min="1" max="1" width="5.85546875" style="2" customWidth="1"/>
    <col min="2" max="2" width="21.140625" style="1" customWidth="1"/>
    <col min="3" max="3" width="7.5703125" style="2" customWidth="1"/>
    <col min="4" max="4" width="7.140625" style="2" customWidth="1"/>
    <col min="5" max="5" width="7.5703125" style="2" customWidth="1"/>
    <col min="6" max="6" width="8.28515625" style="2" customWidth="1"/>
    <col min="7" max="7" width="8" style="2" customWidth="1"/>
    <col min="8" max="9" width="7.5703125" style="2" customWidth="1"/>
    <col min="10" max="10" width="7.7109375" style="2" customWidth="1"/>
    <col min="11" max="11" width="7.42578125" style="2" customWidth="1"/>
    <col min="12" max="12" width="6.28515625" style="2" customWidth="1"/>
    <col min="13" max="13" width="7.140625" style="2" customWidth="1"/>
    <col min="14" max="14" width="7" style="2" customWidth="1"/>
    <col min="15" max="15" width="8.5703125" style="2" customWidth="1"/>
    <col min="16" max="16" width="7.7109375" style="2" customWidth="1"/>
    <col min="17" max="17" width="7.85546875" style="2" customWidth="1"/>
    <col min="18" max="18" width="7.7109375" style="2" customWidth="1"/>
    <col min="19" max="19" width="7.5703125" style="2" customWidth="1"/>
    <col min="20" max="20" width="8" style="2" customWidth="1"/>
    <col min="21" max="21" width="8.140625" style="2" customWidth="1"/>
    <col min="22" max="22" width="9.140625" style="2" customWidth="1"/>
    <col min="23" max="23" width="7.5703125" style="2" customWidth="1"/>
    <col min="24" max="24" width="7.28515625" style="2" customWidth="1"/>
    <col min="25" max="26" width="7.42578125" style="2" customWidth="1"/>
    <col min="27" max="27" width="6.42578125" style="1" customWidth="1"/>
    <col min="28" max="28" width="9.140625" style="1" customWidth="1"/>
    <col min="29" max="29" width="8.42578125" style="1" customWidth="1"/>
    <col min="30" max="30" width="6.140625" style="1" customWidth="1"/>
    <col min="31" max="108" width="6.140625" style="1"/>
    <col min="109" max="109" width="6.140625" style="1" customWidth="1"/>
    <col min="110" max="267" width="6.140625" style="1"/>
    <col min="268" max="268" width="3.85546875" style="1" customWidth="1"/>
    <col min="269" max="269" width="25.140625" style="1" customWidth="1"/>
    <col min="270" max="270" width="9.5703125" style="1" customWidth="1"/>
    <col min="271" max="271" width="7.7109375" style="1" customWidth="1"/>
    <col min="272" max="272" width="7.42578125" style="1" customWidth="1"/>
    <col min="273" max="273" width="6.7109375" style="1" customWidth="1"/>
    <col min="274" max="275" width="7.42578125" style="1" customWidth="1"/>
    <col min="276" max="276" width="8.28515625" style="1" customWidth="1"/>
    <col min="277" max="277" width="8.5703125" style="1" bestFit="1" customWidth="1"/>
    <col min="278" max="278" width="7.85546875" style="1" customWidth="1"/>
    <col min="279" max="279" width="7" style="1" customWidth="1"/>
    <col min="280" max="280" width="5.42578125" style="1" customWidth="1"/>
    <col min="281" max="281" width="8.85546875" style="1" customWidth="1"/>
    <col min="282" max="282" width="8.5703125" style="1" customWidth="1"/>
    <col min="283" max="523" width="6.140625" style="1"/>
    <col min="524" max="524" width="3.85546875" style="1" customWidth="1"/>
    <col min="525" max="525" width="25.140625" style="1" customWidth="1"/>
    <col min="526" max="526" width="9.5703125" style="1" customWidth="1"/>
    <col min="527" max="527" width="7.7109375" style="1" customWidth="1"/>
    <col min="528" max="528" width="7.42578125" style="1" customWidth="1"/>
    <col min="529" max="529" width="6.7109375" style="1" customWidth="1"/>
    <col min="530" max="531" width="7.42578125" style="1" customWidth="1"/>
    <col min="532" max="532" width="8.28515625" style="1" customWidth="1"/>
    <col min="533" max="533" width="8.5703125" style="1" bestFit="1" customWidth="1"/>
    <col min="534" max="534" width="7.85546875" style="1" customWidth="1"/>
    <col min="535" max="535" width="7" style="1" customWidth="1"/>
    <col min="536" max="536" width="5.42578125" style="1" customWidth="1"/>
    <col min="537" max="537" width="8.85546875" style="1" customWidth="1"/>
    <col min="538" max="538" width="8.5703125" style="1" customWidth="1"/>
    <col min="539" max="779" width="6.140625" style="1"/>
    <col min="780" max="780" width="3.85546875" style="1" customWidth="1"/>
    <col min="781" max="781" width="25.140625" style="1" customWidth="1"/>
    <col min="782" max="782" width="9.5703125" style="1" customWidth="1"/>
    <col min="783" max="783" width="7.7109375" style="1" customWidth="1"/>
    <col min="784" max="784" width="7.42578125" style="1" customWidth="1"/>
    <col min="785" max="785" width="6.7109375" style="1" customWidth="1"/>
    <col min="786" max="787" width="7.42578125" style="1" customWidth="1"/>
    <col min="788" max="788" width="8.28515625" style="1" customWidth="1"/>
    <col min="789" max="789" width="8.5703125" style="1" bestFit="1" customWidth="1"/>
    <col min="790" max="790" width="7.85546875" style="1" customWidth="1"/>
    <col min="791" max="791" width="7" style="1" customWidth="1"/>
    <col min="792" max="792" width="5.42578125" style="1" customWidth="1"/>
    <col min="793" max="793" width="8.85546875" style="1" customWidth="1"/>
    <col min="794" max="794" width="8.5703125" style="1" customWidth="1"/>
    <col min="795" max="1035" width="6.140625" style="1"/>
    <col min="1036" max="1036" width="3.85546875" style="1" customWidth="1"/>
    <col min="1037" max="1037" width="25.140625" style="1" customWidth="1"/>
    <col min="1038" max="1038" width="9.5703125" style="1" customWidth="1"/>
    <col min="1039" max="1039" width="7.7109375" style="1" customWidth="1"/>
    <col min="1040" max="1040" width="7.42578125" style="1" customWidth="1"/>
    <col min="1041" max="1041" width="6.7109375" style="1" customWidth="1"/>
    <col min="1042" max="1043" width="7.42578125" style="1" customWidth="1"/>
    <col min="1044" max="1044" width="8.28515625" style="1" customWidth="1"/>
    <col min="1045" max="1045" width="8.5703125" style="1" bestFit="1" customWidth="1"/>
    <col min="1046" max="1046" width="7.85546875" style="1" customWidth="1"/>
    <col min="1047" max="1047" width="7" style="1" customWidth="1"/>
    <col min="1048" max="1048" width="5.42578125" style="1" customWidth="1"/>
    <col min="1049" max="1049" width="8.85546875" style="1" customWidth="1"/>
    <col min="1050" max="1050" width="8.5703125" style="1" customWidth="1"/>
    <col min="1051" max="1291" width="6.140625" style="1"/>
    <col min="1292" max="1292" width="3.85546875" style="1" customWidth="1"/>
    <col min="1293" max="1293" width="25.140625" style="1" customWidth="1"/>
    <col min="1294" max="1294" width="9.5703125" style="1" customWidth="1"/>
    <col min="1295" max="1295" width="7.7109375" style="1" customWidth="1"/>
    <col min="1296" max="1296" width="7.42578125" style="1" customWidth="1"/>
    <col min="1297" max="1297" width="6.7109375" style="1" customWidth="1"/>
    <col min="1298" max="1299" width="7.42578125" style="1" customWidth="1"/>
    <col min="1300" max="1300" width="8.28515625" style="1" customWidth="1"/>
    <col min="1301" max="1301" width="8.5703125" style="1" bestFit="1" customWidth="1"/>
    <col min="1302" max="1302" width="7.85546875" style="1" customWidth="1"/>
    <col min="1303" max="1303" width="7" style="1" customWidth="1"/>
    <col min="1304" max="1304" width="5.42578125" style="1" customWidth="1"/>
    <col min="1305" max="1305" width="8.85546875" style="1" customWidth="1"/>
    <col min="1306" max="1306" width="8.5703125" style="1" customWidth="1"/>
    <col min="1307" max="1547" width="6.140625" style="1"/>
    <col min="1548" max="1548" width="3.85546875" style="1" customWidth="1"/>
    <col min="1549" max="1549" width="25.140625" style="1" customWidth="1"/>
    <col min="1550" max="1550" width="9.5703125" style="1" customWidth="1"/>
    <col min="1551" max="1551" width="7.7109375" style="1" customWidth="1"/>
    <col min="1552" max="1552" width="7.42578125" style="1" customWidth="1"/>
    <col min="1553" max="1553" width="6.7109375" style="1" customWidth="1"/>
    <col min="1554" max="1555" width="7.42578125" style="1" customWidth="1"/>
    <col min="1556" max="1556" width="8.28515625" style="1" customWidth="1"/>
    <col min="1557" max="1557" width="8.5703125" style="1" bestFit="1" customWidth="1"/>
    <col min="1558" max="1558" width="7.85546875" style="1" customWidth="1"/>
    <col min="1559" max="1559" width="7" style="1" customWidth="1"/>
    <col min="1560" max="1560" width="5.42578125" style="1" customWidth="1"/>
    <col min="1561" max="1561" width="8.85546875" style="1" customWidth="1"/>
    <col min="1562" max="1562" width="8.5703125" style="1" customWidth="1"/>
    <col min="1563" max="1803" width="6.140625" style="1"/>
    <col min="1804" max="1804" width="3.85546875" style="1" customWidth="1"/>
    <col min="1805" max="1805" width="25.140625" style="1" customWidth="1"/>
    <col min="1806" max="1806" width="9.5703125" style="1" customWidth="1"/>
    <col min="1807" max="1807" width="7.7109375" style="1" customWidth="1"/>
    <col min="1808" max="1808" width="7.42578125" style="1" customWidth="1"/>
    <col min="1809" max="1809" width="6.7109375" style="1" customWidth="1"/>
    <col min="1810" max="1811" width="7.42578125" style="1" customWidth="1"/>
    <col min="1812" max="1812" width="8.28515625" style="1" customWidth="1"/>
    <col min="1813" max="1813" width="8.5703125" style="1" bestFit="1" customWidth="1"/>
    <col min="1814" max="1814" width="7.85546875" style="1" customWidth="1"/>
    <col min="1815" max="1815" width="7" style="1" customWidth="1"/>
    <col min="1816" max="1816" width="5.42578125" style="1" customWidth="1"/>
    <col min="1817" max="1817" width="8.85546875" style="1" customWidth="1"/>
    <col min="1818" max="1818" width="8.5703125" style="1" customWidth="1"/>
    <col min="1819" max="2059" width="6.140625" style="1"/>
    <col min="2060" max="2060" width="3.85546875" style="1" customWidth="1"/>
    <col min="2061" max="2061" width="25.140625" style="1" customWidth="1"/>
    <col min="2062" max="2062" width="9.5703125" style="1" customWidth="1"/>
    <col min="2063" max="2063" width="7.7109375" style="1" customWidth="1"/>
    <col min="2064" max="2064" width="7.42578125" style="1" customWidth="1"/>
    <col min="2065" max="2065" width="6.7109375" style="1" customWidth="1"/>
    <col min="2066" max="2067" width="7.42578125" style="1" customWidth="1"/>
    <col min="2068" max="2068" width="8.28515625" style="1" customWidth="1"/>
    <col min="2069" max="2069" width="8.5703125" style="1" bestFit="1" customWidth="1"/>
    <col min="2070" max="2070" width="7.85546875" style="1" customWidth="1"/>
    <col min="2071" max="2071" width="7" style="1" customWidth="1"/>
    <col min="2072" max="2072" width="5.42578125" style="1" customWidth="1"/>
    <col min="2073" max="2073" width="8.85546875" style="1" customWidth="1"/>
    <col min="2074" max="2074" width="8.5703125" style="1" customWidth="1"/>
    <col min="2075" max="2315" width="6.140625" style="1"/>
    <col min="2316" max="2316" width="3.85546875" style="1" customWidth="1"/>
    <col min="2317" max="2317" width="25.140625" style="1" customWidth="1"/>
    <col min="2318" max="2318" width="9.5703125" style="1" customWidth="1"/>
    <col min="2319" max="2319" width="7.7109375" style="1" customWidth="1"/>
    <col min="2320" max="2320" width="7.42578125" style="1" customWidth="1"/>
    <col min="2321" max="2321" width="6.7109375" style="1" customWidth="1"/>
    <col min="2322" max="2323" width="7.42578125" style="1" customWidth="1"/>
    <col min="2324" max="2324" width="8.28515625" style="1" customWidth="1"/>
    <col min="2325" max="2325" width="8.5703125" style="1" bestFit="1" customWidth="1"/>
    <col min="2326" max="2326" width="7.85546875" style="1" customWidth="1"/>
    <col min="2327" max="2327" width="7" style="1" customWidth="1"/>
    <col min="2328" max="2328" width="5.42578125" style="1" customWidth="1"/>
    <col min="2329" max="2329" width="8.85546875" style="1" customWidth="1"/>
    <col min="2330" max="2330" width="8.5703125" style="1" customWidth="1"/>
    <col min="2331" max="2571" width="6.140625" style="1"/>
    <col min="2572" max="2572" width="3.85546875" style="1" customWidth="1"/>
    <col min="2573" max="2573" width="25.140625" style="1" customWidth="1"/>
    <col min="2574" max="2574" width="9.5703125" style="1" customWidth="1"/>
    <col min="2575" max="2575" width="7.7109375" style="1" customWidth="1"/>
    <col min="2576" max="2576" width="7.42578125" style="1" customWidth="1"/>
    <col min="2577" max="2577" width="6.7109375" style="1" customWidth="1"/>
    <col min="2578" max="2579" width="7.42578125" style="1" customWidth="1"/>
    <col min="2580" max="2580" width="8.28515625" style="1" customWidth="1"/>
    <col min="2581" max="2581" width="8.5703125" style="1" bestFit="1" customWidth="1"/>
    <col min="2582" max="2582" width="7.85546875" style="1" customWidth="1"/>
    <col min="2583" max="2583" width="7" style="1" customWidth="1"/>
    <col min="2584" max="2584" width="5.42578125" style="1" customWidth="1"/>
    <col min="2585" max="2585" width="8.85546875" style="1" customWidth="1"/>
    <col min="2586" max="2586" width="8.5703125" style="1" customWidth="1"/>
    <col min="2587" max="2827" width="6.140625" style="1"/>
    <col min="2828" max="2828" width="3.85546875" style="1" customWidth="1"/>
    <col min="2829" max="2829" width="25.140625" style="1" customWidth="1"/>
    <col min="2830" max="2830" width="9.5703125" style="1" customWidth="1"/>
    <col min="2831" max="2831" width="7.7109375" style="1" customWidth="1"/>
    <col min="2832" max="2832" width="7.42578125" style="1" customWidth="1"/>
    <col min="2833" max="2833" width="6.7109375" style="1" customWidth="1"/>
    <col min="2834" max="2835" width="7.42578125" style="1" customWidth="1"/>
    <col min="2836" max="2836" width="8.28515625" style="1" customWidth="1"/>
    <col min="2837" max="2837" width="8.5703125" style="1" bestFit="1" customWidth="1"/>
    <col min="2838" max="2838" width="7.85546875" style="1" customWidth="1"/>
    <col min="2839" max="2839" width="7" style="1" customWidth="1"/>
    <col min="2840" max="2840" width="5.42578125" style="1" customWidth="1"/>
    <col min="2841" max="2841" width="8.85546875" style="1" customWidth="1"/>
    <col min="2842" max="2842" width="8.5703125" style="1" customWidth="1"/>
    <col min="2843" max="3083" width="6.140625" style="1"/>
    <col min="3084" max="3084" width="3.85546875" style="1" customWidth="1"/>
    <col min="3085" max="3085" width="25.140625" style="1" customWidth="1"/>
    <col min="3086" max="3086" width="9.5703125" style="1" customWidth="1"/>
    <col min="3087" max="3087" width="7.7109375" style="1" customWidth="1"/>
    <col min="3088" max="3088" width="7.42578125" style="1" customWidth="1"/>
    <col min="3089" max="3089" width="6.7109375" style="1" customWidth="1"/>
    <col min="3090" max="3091" width="7.42578125" style="1" customWidth="1"/>
    <col min="3092" max="3092" width="8.28515625" style="1" customWidth="1"/>
    <col min="3093" max="3093" width="8.5703125" style="1" bestFit="1" customWidth="1"/>
    <col min="3094" max="3094" width="7.85546875" style="1" customWidth="1"/>
    <col min="3095" max="3095" width="7" style="1" customWidth="1"/>
    <col min="3096" max="3096" width="5.42578125" style="1" customWidth="1"/>
    <col min="3097" max="3097" width="8.85546875" style="1" customWidth="1"/>
    <col min="3098" max="3098" width="8.5703125" style="1" customWidth="1"/>
    <col min="3099" max="3339" width="6.140625" style="1"/>
    <col min="3340" max="3340" width="3.85546875" style="1" customWidth="1"/>
    <col min="3341" max="3341" width="25.140625" style="1" customWidth="1"/>
    <col min="3342" max="3342" width="9.5703125" style="1" customWidth="1"/>
    <col min="3343" max="3343" width="7.7109375" style="1" customWidth="1"/>
    <col min="3344" max="3344" width="7.42578125" style="1" customWidth="1"/>
    <col min="3345" max="3345" width="6.7109375" style="1" customWidth="1"/>
    <col min="3346" max="3347" width="7.42578125" style="1" customWidth="1"/>
    <col min="3348" max="3348" width="8.28515625" style="1" customWidth="1"/>
    <col min="3349" max="3349" width="8.5703125" style="1" bestFit="1" customWidth="1"/>
    <col min="3350" max="3350" width="7.85546875" style="1" customWidth="1"/>
    <col min="3351" max="3351" width="7" style="1" customWidth="1"/>
    <col min="3352" max="3352" width="5.42578125" style="1" customWidth="1"/>
    <col min="3353" max="3353" width="8.85546875" style="1" customWidth="1"/>
    <col min="3354" max="3354" width="8.5703125" style="1" customWidth="1"/>
    <col min="3355" max="3595" width="6.140625" style="1"/>
    <col min="3596" max="3596" width="3.85546875" style="1" customWidth="1"/>
    <col min="3597" max="3597" width="25.140625" style="1" customWidth="1"/>
    <col min="3598" max="3598" width="9.5703125" style="1" customWidth="1"/>
    <col min="3599" max="3599" width="7.7109375" style="1" customWidth="1"/>
    <col min="3600" max="3600" width="7.42578125" style="1" customWidth="1"/>
    <col min="3601" max="3601" width="6.7109375" style="1" customWidth="1"/>
    <col min="3602" max="3603" width="7.42578125" style="1" customWidth="1"/>
    <col min="3604" max="3604" width="8.28515625" style="1" customWidth="1"/>
    <col min="3605" max="3605" width="8.5703125" style="1" bestFit="1" customWidth="1"/>
    <col min="3606" max="3606" width="7.85546875" style="1" customWidth="1"/>
    <col min="3607" max="3607" width="7" style="1" customWidth="1"/>
    <col min="3608" max="3608" width="5.42578125" style="1" customWidth="1"/>
    <col min="3609" max="3609" width="8.85546875" style="1" customWidth="1"/>
    <col min="3610" max="3610" width="8.5703125" style="1" customWidth="1"/>
    <col min="3611" max="3851" width="6.140625" style="1"/>
    <col min="3852" max="3852" width="3.85546875" style="1" customWidth="1"/>
    <col min="3853" max="3853" width="25.140625" style="1" customWidth="1"/>
    <col min="3854" max="3854" width="9.5703125" style="1" customWidth="1"/>
    <col min="3855" max="3855" width="7.7109375" style="1" customWidth="1"/>
    <col min="3856" max="3856" width="7.42578125" style="1" customWidth="1"/>
    <col min="3857" max="3857" width="6.7109375" style="1" customWidth="1"/>
    <col min="3858" max="3859" width="7.42578125" style="1" customWidth="1"/>
    <col min="3860" max="3860" width="8.28515625" style="1" customWidth="1"/>
    <col min="3861" max="3861" width="8.5703125" style="1" bestFit="1" customWidth="1"/>
    <col min="3862" max="3862" width="7.85546875" style="1" customWidth="1"/>
    <col min="3863" max="3863" width="7" style="1" customWidth="1"/>
    <col min="3864" max="3864" width="5.42578125" style="1" customWidth="1"/>
    <col min="3865" max="3865" width="8.85546875" style="1" customWidth="1"/>
    <col min="3866" max="3866" width="8.5703125" style="1" customWidth="1"/>
    <col min="3867" max="4107" width="6.140625" style="1"/>
    <col min="4108" max="4108" width="3.85546875" style="1" customWidth="1"/>
    <col min="4109" max="4109" width="25.140625" style="1" customWidth="1"/>
    <col min="4110" max="4110" width="9.5703125" style="1" customWidth="1"/>
    <col min="4111" max="4111" width="7.7109375" style="1" customWidth="1"/>
    <col min="4112" max="4112" width="7.42578125" style="1" customWidth="1"/>
    <col min="4113" max="4113" width="6.7109375" style="1" customWidth="1"/>
    <col min="4114" max="4115" width="7.42578125" style="1" customWidth="1"/>
    <col min="4116" max="4116" width="8.28515625" style="1" customWidth="1"/>
    <col min="4117" max="4117" width="8.5703125" style="1" bestFit="1" customWidth="1"/>
    <col min="4118" max="4118" width="7.85546875" style="1" customWidth="1"/>
    <col min="4119" max="4119" width="7" style="1" customWidth="1"/>
    <col min="4120" max="4120" width="5.42578125" style="1" customWidth="1"/>
    <col min="4121" max="4121" width="8.85546875" style="1" customWidth="1"/>
    <col min="4122" max="4122" width="8.5703125" style="1" customWidth="1"/>
    <col min="4123" max="4363" width="6.140625" style="1"/>
    <col min="4364" max="4364" width="3.85546875" style="1" customWidth="1"/>
    <col min="4365" max="4365" width="25.140625" style="1" customWidth="1"/>
    <col min="4366" max="4366" width="9.5703125" style="1" customWidth="1"/>
    <col min="4367" max="4367" width="7.7109375" style="1" customWidth="1"/>
    <col min="4368" max="4368" width="7.42578125" style="1" customWidth="1"/>
    <col min="4369" max="4369" width="6.7109375" style="1" customWidth="1"/>
    <col min="4370" max="4371" width="7.42578125" style="1" customWidth="1"/>
    <col min="4372" max="4372" width="8.28515625" style="1" customWidth="1"/>
    <col min="4373" max="4373" width="8.5703125" style="1" bestFit="1" customWidth="1"/>
    <col min="4374" max="4374" width="7.85546875" style="1" customWidth="1"/>
    <col min="4375" max="4375" width="7" style="1" customWidth="1"/>
    <col min="4376" max="4376" width="5.42578125" style="1" customWidth="1"/>
    <col min="4377" max="4377" width="8.85546875" style="1" customWidth="1"/>
    <col min="4378" max="4378" width="8.5703125" style="1" customWidth="1"/>
    <col min="4379" max="4619" width="6.140625" style="1"/>
    <col min="4620" max="4620" width="3.85546875" style="1" customWidth="1"/>
    <col min="4621" max="4621" width="25.140625" style="1" customWidth="1"/>
    <col min="4622" max="4622" width="9.5703125" style="1" customWidth="1"/>
    <col min="4623" max="4623" width="7.7109375" style="1" customWidth="1"/>
    <col min="4624" max="4624" width="7.42578125" style="1" customWidth="1"/>
    <col min="4625" max="4625" width="6.7109375" style="1" customWidth="1"/>
    <col min="4626" max="4627" width="7.42578125" style="1" customWidth="1"/>
    <col min="4628" max="4628" width="8.28515625" style="1" customWidth="1"/>
    <col min="4629" max="4629" width="8.5703125" style="1" bestFit="1" customWidth="1"/>
    <col min="4630" max="4630" width="7.85546875" style="1" customWidth="1"/>
    <col min="4631" max="4631" width="7" style="1" customWidth="1"/>
    <col min="4632" max="4632" width="5.42578125" style="1" customWidth="1"/>
    <col min="4633" max="4633" width="8.85546875" style="1" customWidth="1"/>
    <col min="4634" max="4634" width="8.5703125" style="1" customWidth="1"/>
    <col min="4635" max="4875" width="6.140625" style="1"/>
    <col min="4876" max="4876" width="3.85546875" style="1" customWidth="1"/>
    <col min="4877" max="4877" width="25.140625" style="1" customWidth="1"/>
    <col min="4878" max="4878" width="9.5703125" style="1" customWidth="1"/>
    <col min="4879" max="4879" width="7.7109375" style="1" customWidth="1"/>
    <col min="4880" max="4880" width="7.42578125" style="1" customWidth="1"/>
    <col min="4881" max="4881" width="6.7109375" style="1" customWidth="1"/>
    <col min="4882" max="4883" width="7.42578125" style="1" customWidth="1"/>
    <col min="4884" max="4884" width="8.28515625" style="1" customWidth="1"/>
    <col min="4885" max="4885" width="8.5703125" style="1" bestFit="1" customWidth="1"/>
    <col min="4886" max="4886" width="7.85546875" style="1" customWidth="1"/>
    <col min="4887" max="4887" width="7" style="1" customWidth="1"/>
    <col min="4888" max="4888" width="5.42578125" style="1" customWidth="1"/>
    <col min="4889" max="4889" width="8.85546875" style="1" customWidth="1"/>
    <col min="4890" max="4890" width="8.5703125" style="1" customWidth="1"/>
    <col min="4891" max="5131" width="6.140625" style="1"/>
    <col min="5132" max="5132" width="3.85546875" style="1" customWidth="1"/>
    <col min="5133" max="5133" width="25.140625" style="1" customWidth="1"/>
    <col min="5134" max="5134" width="9.5703125" style="1" customWidth="1"/>
    <col min="5135" max="5135" width="7.7109375" style="1" customWidth="1"/>
    <col min="5136" max="5136" width="7.42578125" style="1" customWidth="1"/>
    <col min="5137" max="5137" width="6.7109375" style="1" customWidth="1"/>
    <col min="5138" max="5139" width="7.42578125" style="1" customWidth="1"/>
    <col min="5140" max="5140" width="8.28515625" style="1" customWidth="1"/>
    <col min="5141" max="5141" width="8.5703125" style="1" bestFit="1" customWidth="1"/>
    <col min="5142" max="5142" width="7.85546875" style="1" customWidth="1"/>
    <col min="5143" max="5143" width="7" style="1" customWidth="1"/>
    <col min="5144" max="5144" width="5.42578125" style="1" customWidth="1"/>
    <col min="5145" max="5145" width="8.85546875" style="1" customWidth="1"/>
    <col min="5146" max="5146" width="8.5703125" style="1" customWidth="1"/>
    <col min="5147" max="5387" width="6.140625" style="1"/>
    <col min="5388" max="5388" width="3.85546875" style="1" customWidth="1"/>
    <col min="5389" max="5389" width="25.140625" style="1" customWidth="1"/>
    <col min="5390" max="5390" width="9.5703125" style="1" customWidth="1"/>
    <col min="5391" max="5391" width="7.7109375" style="1" customWidth="1"/>
    <col min="5392" max="5392" width="7.42578125" style="1" customWidth="1"/>
    <col min="5393" max="5393" width="6.7109375" style="1" customWidth="1"/>
    <col min="5394" max="5395" width="7.42578125" style="1" customWidth="1"/>
    <col min="5396" max="5396" width="8.28515625" style="1" customWidth="1"/>
    <col min="5397" max="5397" width="8.5703125" style="1" bestFit="1" customWidth="1"/>
    <col min="5398" max="5398" width="7.85546875" style="1" customWidth="1"/>
    <col min="5399" max="5399" width="7" style="1" customWidth="1"/>
    <col min="5400" max="5400" width="5.42578125" style="1" customWidth="1"/>
    <col min="5401" max="5401" width="8.85546875" style="1" customWidth="1"/>
    <col min="5402" max="5402" width="8.5703125" style="1" customWidth="1"/>
    <col min="5403" max="5643" width="6.140625" style="1"/>
    <col min="5644" max="5644" width="3.85546875" style="1" customWidth="1"/>
    <col min="5645" max="5645" width="25.140625" style="1" customWidth="1"/>
    <col min="5646" max="5646" width="9.5703125" style="1" customWidth="1"/>
    <col min="5647" max="5647" width="7.7109375" style="1" customWidth="1"/>
    <col min="5648" max="5648" width="7.42578125" style="1" customWidth="1"/>
    <col min="5649" max="5649" width="6.7109375" style="1" customWidth="1"/>
    <col min="5650" max="5651" width="7.42578125" style="1" customWidth="1"/>
    <col min="5652" max="5652" width="8.28515625" style="1" customWidth="1"/>
    <col min="5653" max="5653" width="8.5703125" style="1" bestFit="1" customWidth="1"/>
    <col min="5654" max="5654" width="7.85546875" style="1" customWidth="1"/>
    <col min="5655" max="5655" width="7" style="1" customWidth="1"/>
    <col min="5656" max="5656" width="5.42578125" style="1" customWidth="1"/>
    <col min="5657" max="5657" width="8.85546875" style="1" customWidth="1"/>
    <col min="5658" max="5658" width="8.5703125" style="1" customWidth="1"/>
    <col min="5659" max="5899" width="6.140625" style="1"/>
    <col min="5900" max="5900" width="3.85546875" style="1" customWidth="1"/>
    <col min="5901" max="5901" width="25.140625" style="1" customWidth="1"/>
    <col min="5902" max="5902" width="9.5703125" style="1" customWidth="1"/>
    <col min="5903" max="5903" width="7.7109375" style="1" customWidth="1"/>
    <col min="5904" max="5904" width="7.42578125" style="1" customWidth="1"/>
    <col min="5905" max="5905" width="6.7109375" style="1" customWidth="1"/>
    <col min="5906" max="5907" width="7.42578125" style="1" customWidth="1"/>
    <col min="5908" max="5908" width="8.28515625" style="1" customWidth="1"/>
    <col min="5909" max="5909" width="8.5703125" style="1" bestFit="1" customWidth="1"/>
    <col min="5910" max="5910" width="7.85546875" style="1" customWidth="1"/>
    <col min="5911" max="5911" width="7" style="1" customWidth="1"/>
    <col min="5912" max="5912" width="5.42578125" style="1" customWidth="1"/>
    <col min="5913" max="5913" width="8.85546875" style="1" customWidth="1"/>
    <col min="5914" max="5914" width="8.5703125" style="1" customWidth="1"/>
    <col min="5915" max="6155" width="6.140625" style="1"/>
    <col min="6156" max="6156" width="3.85546875" style="1" customWidth="1"/>
    <col min="6157" max="6157" width="25.140625" style="1" customWidth="1"/>
    <col min="6158" max="6158" width="9.5703125" style="1" customWidth="1"/>
    <col min="6159" max="6159" width="7.7109375" style="1" customWidth="1"/>
    <col min="6160" max="6160" width="7.42578125" style="1" customWidth="1"/>
    <col min="6161" max="6161" width="6.7109375" style="1" customWidth="1"/>
    <col min="6162" max="6163" width="7.42578125" style="1" customWidth="1"/>
    <col min="6164" max="6164" width="8.28515625" style="1" customWidth="1"/>
    <col min="6165" max="6165" width="8.5703125" style="1" bestFit="1" customWidth="1"/>
    <col min="6166" max="6166" width="7.85546875" style="1" customWidth="1"/>
    <col min="6167" max="6167" width="7" style="1" customWidth="1"/>
    <col min="6168" max="6168" width="5.42578125" style="1" customWidth="1"/>
    <col min="6169" max="6169" width="8.85546875" style="1" customWidth="1"/>
    <col min="6170" max="6170" width="8.5703125" style="1" customWidth="1"/>
    <col min="6171" max="6411" width="6.140625" style="1"/>
    <col min="6412" max="6412" width="3.85546875" style="1" customWidth="1"/>
    <col min="6413" max="6413" width="25.140625" style="1" customWidth="1"/>
    <col min="6414" max="6414" width="9.5703125" style="1" customWidth="1"/>
    <col min="6415" max="6415" width="7.7109375" style="1" customWidth="1"/>
    <col min="6416" max="6416" width="7.42578125" style="1" customWidth="1"/>
    <col min="6417" max="6417" width="6.7109375" style="1" customWidth="1"/>
    <col min="6418" max="6419" width="7.42578125" style="1" customWidth="1"/>
    <col min="6420" max="6420" width="8.28515625" style="1" customWidth="1"/>
    <col min="6421" max="6421" width="8.5703125" style="1" bestFit="1" customWidth="1"/>
    <col min="6422" max="6422" width="7.85546875" style="1" customWidth="1"/>
    <col min="6423" max="6423" width="7" style="1" customWidth="1"/>
    <col min="6424" max="6424" width="5.42578125" style="1" customWidth="1"/>
    <col min="6425" max="6425" width="8.85546875" style="1" customWidth="1"/>
    <col min="6426" max="6426" width="8.5703125" style="1" customWidth="1"/>
    <col min="6427" max="6667" width="6.140625" style="1"/>
    <col min="6668" max="6668" width="3.85546875" style="1" customWidth="1"/>
    <col min="6669" max="6669" width="25.140625" style="1" customWidth="1"/>
    <col min="6670" max="6670" width="9.5703125" style="1" customWidth="1"/>
    <col min="6671" max="6671" width="7.7109375" style="1" customWidth="1"/>
    <col min="6672" max="6672" width="7.42578125" style="1" customWidth="1"/>
    <col min="6673" max="6673" width="6.7109375" style="1" customWidth="1"/>
    <col min="6674" max="6675" width="7.42578125" style="1" customWidth="1"/>
    <col min="6676" max="6676" width="8.28515625" style="1" customWidth="1"/>
    <col min="6677" max="6677" width="8.5703125" style="1" bestFit="1" customWidth="1"/>
    <col min="6678" max="6678" width="7.85546875" style="1" customWidth="1"/>
    <col min="6679" max="6679" width="7" style="1" customWidth="1"/>
    <col min="6680" max="6680" width="5.42578125" style="1" customWidth="1"/>
    <col min="6681" max="6681" width="8.85546875" style="1" customWidth="1"/>
    <col min="6682" max="6682" width="8.5703125" style="1" customWidth="1"/>
    <col min="6683" max="6923" width="6.140625" style="1"/>
    <col min="6924" max="6924" width="3.85546875" style="1" customWidth="1"/>
    <col min="6925" max="6925" width="25.140625" style="1" customWidth="1"/>
    <col min="6926" max="6926" width="9.5703125" style="1" customWidth="1"/>
    <col min="6927" max="6927" width="7.7109375" style="1" customWidth="1"/>
    <col min="6928" max="6928" width="7.42578125" style="1" customWidth="1"/>
    <col min="6929" max="6929" width="6.7109375" style="1" customWidth="1"/>
    <col min="6930" max="6931" width="7.42578125" style="1" customWidth="1"/>
    <col min="6932" max="6932" width="8.28515625" style="1" customWidth="1"/>
    <col min="6933" max="6933" width="8.5703125" style="1" bestFit="1" customWidth="1"/>
    <col min="6934" max="6934" width="7.85546875" style="1" customWidth="1"/>
    <col min="6935" max="6935" width="7" style="1" customWidth="1"/>
    <col min="6936" max="6936" width="5.42578125" style="1" customWidth="1"/>
    <col min="6937" max="6937" width="8.85546875" style="1" customWidth="1"/>
    <col min="6938" max="6938" width="8.5703125" style="1" customWidth="1"/>
    <col min="6939" max="7179" width="6.140625" style="1"/>
    <col min="7180" max="7180" width="3.85546875" style="1" customWidth="1"/>
    <col min="7181" max="7181" width="25.140625" style="1" customWidth="1"/>
    <col min="7182" max="7182" width="9.5703125" style="1" customWidth="1"/>
    <col min="7183" max="7183" width="7.7109375" style="1" customWidth="1"/>
    <col min="7184" max="7184" width="7.42578125" style="1" customWidth="1"/>
    <col min="7185" max="7185" width="6.7109375" style="1" customWidth="1"/>
    <col min="7186" max="7187" width="7.42578125" style="1" customWidth="1"/>
    <col min="7188" max="7188" width="8.28515625" style="1" customWidth="1"/>
    <col min="7189" max="7189" width="8.5703125" style="1" bestFit="1" customWidth="1"/>
    <col min="7190" max="7190" width="7.85546875" style="1" customWidth="1"/>
    <col min="7191" max="7191" width="7" style="1" customWidth="1"/>
    <col min="7192" max="7192" width="5.42578125" style="1" customWidth="1"/>
    <col min="7193" max="7193" width="8.85546875" style="1" customWidth="1"/>
    <col min="7194" max="7194" width="8.5703125" style="1" customWidth="1"/>
    <col min="7195" max="7435" width="6.140625" style="1"/>
    <col min="7436" max="7436" width="3.85546875" style="1" customWidth="1"/>
    <col min="7437" max="7437" width="25.140625" style="1" customWidth="1"/>
    <col min="7438" max="7438" width="9.5703125" style="1" customWidth="1"/>
    <col min="7439" max="7439" width="7.7109375" style="1" customWidth="1"/>
    <col min="7440" max="7440" width="7.42578125" style="1" customWidth="1"/>
    <col min="7441" max="7441" width="6.7109375" style="1" customWidth="1"/>
    <col min="7442" max="7443" width="7.42578125" style="1" customWidth="1"/>
    <col min="7444" max="7444" width="8.28515625" style="1" customWidth="1"/>
    <col min="7445" max="7445" width="8.5703125" style="1" bestFit="1" customWidth="1"/>
    <col min="7446" max="7446" width="7.85546875" style="1" customWidth="1"/>
    <col min="7447" max="7447" width="7" style="1" customWidth="1"/>
    <col min="7448" max="7448" width="5.42578125" style="1" customWidth="1"/>
    <col min="7449" max="7449" width="8.85546875" style="1" customWidth="1"/>
    <col min="7450" max="7450" width="8.5703125" style="1" customWidth="1"/>
    <col min="7451" max="7691" width="6.140625" style="1"/>
    <col min="7692" max="7692" width="3.85546875" style="1" customWidth="1"/>
    <col min="7693" max="7693" width="25.140625" style="1" customWidth="1"/>
    <col min="7694" max="7694" width="9.5703125" style="1" customWidth="1"/>
    <col min="7695" max="7695" width="7.7109375" style="1" customWidth="1"/>
    <col min="7696" max="7696" width="7.42578125" style="1" customWidth="1"/>
    <col min="7697" max="7697" width="6.7109375" style="1" customWidth="1"/>
    <col min="7698" max="7699" width="7.42578125" style="1" customWidth="1"/>
    <col min="7700" max="7700" width="8.28515625" style="1" customWidth="1"/>
    <col min="7701" max="7701" width="8.5703125" style="1" bestFit="1" customWidth="1"/>
    <col min="7702" max="7702" width="7.85546875" style="1" customWidth="1"/>
    <col min="7703" max="7703" width="7" style="1" customWidth="1"/>
    <col min="7704" max="7704" width="5.42578125" style="1" customWidth="1"/>
    <col min="7705" max="7705" width="8.85546875" style="1" customWidth="1"/>
    <col min="7706" max="7706" width="8.5703125" style="1" customWidth="1"/>
    <col min="7707" max="7947" width="6.140625" style="1"/>
    <col min="7948" max="7948" width="3.85546875" style="1" customWidth="1"/>
    <col min="7949" max="7949" width="25.140625" style="1" customWidth="1"/>
    <col min="7950" max="7950" width="9.5703125" style="1" customWidth="1"/>
    <col min="7951" max="7951" width="7.7109375" style="1" customWidth="1"/>
    <col min="7952" max="7952" width="7.42578125" style="1" customWidth="1"/>
    <col min="7953" max="7953" width="6.7109375" style="1" customWidth="1"/>
    <col min="7954" max="7955" width="7.42578125" style="1" customWidth="1"/>
    <col min="7956" max="7956" width="8.28515625" style="1" customWidth="1"/>
    <col min="7957" max="7957" width="8.5703125" style="1" bestFit="1" customWidth="1"/>
    <col min="7958" max="7958" width="7.85546875" style="1" customWidth="1"/>
    <col min="7959" max="7959" width="7" style="1" customWidth="1"/>
    <col min="7960" max="7960" width="5.42578125" style="1" customWidth="1"/>
    <col min="7961" max="7961" width="8.85546875" style="1" customWidth="1"/>
    <col min="7962" max="7962" width="8.5703125" style="1" customWidth="1"/>
    <col min="7963" max="8203" width="6.140625" style="1"/>
    <col min="8204" max="8204" width="3.85546875" style="1" customWidth="1"/>
    <col min="8205" max="8205" width="25.140625" style="1" customWidth="1"/>
    <col min="8206" max="8206" width="9.5703125" style="1" customWidth="1"/>
    <col min="8207" max="8207" width="7.7109375" style="1" customWidth="1"/>
    <col min="8208" max="8208" width="7.42578125" style="1" customWidth="1"/>
    <col min="8209" max="8209" width="6.7109375" style="1" customWidth="1"/>
    <col min="8210" max="8211" width="7.42578125" style="1" customWidth="1"/>
    <col min="8212" max="8212" width="8.28515625" style="1" customWidth="1"/>
    <col min="8213" max="8213" width="8.5703125" style="1" bestFit="1" customWidth="1"/>
    <col min="8214" max="8214" width="7.85546875" style="1" customWidth="1"/>
    <col min="8215" max="8215" width="7" style="1" customWidth="1"/>
    <col min="8216" max="8216" width="5.42578125" style="1" customWidth="1"/>
    <col min="8217" max="8217" width="8.85546875" style="1" customWidth="1"/>
    <col min="8218" max="8218" width="8.5703125" style="1" customWidth="1"/>
    <col min="8219" max="8459" width="6.140625" style="1"/>
    <col min="8460" max="8460" width="3.85546875" style="1" customWidth="1"/>
    <col min="8461" max="8461" width="25.140625" style="1" customWidth="1"/>
    <col min="8462" max="8462" width="9.5703125" style="1" customWidth="1"/>
    <col min="8463" max="8463" width="7.7109375" style="1" customWidth="1"/>
    <col min="8464" max="8464" width="7.42578125" style="1" customWidth="1"/>
    <col min="8465" max="8465" width="6.7109375" style="1" customWidth="1"/>
    <col min="8466" max="8467" width="7.42578125" style="1" customWidth="1"/>
    <col min="8468" max="8468" width="8.28515625" style="1" customWidth="1"/>
    <col min="8469" max="8469" width="8.5703125" style="1" bestFit="1" customWidth="1"/>
    <col min="8470" max="8470" width="7.85546875" style="1" customWidth="1"/>
    <col min="8471" max="8471" width="7" style="1" customWidth="1"/>
    <col min="8472" max="8472" width="5.42578125" style="1" customWidth="1"/>
    <col min="8473" max="8473" width="8.85546875" style="1" customWidth="1"/>
    <col min="8474" max="8474" width="8.5703125" style="1" customWidth="1"/>
    <col min="8475" max="8715" width="6.140625" style="1"/>
    <col min="8716" max="8716" width="3.85546875" style="1" customWidth="1"/>
    <col min="8717" max="8717" width="25.140625" style="1" customWidth="1"/>
    <col min="8718" max="8718" width="9.5703125" style="1" customWidth="1"/>
    <col min="8719" max="8719" width="7.7109375" style="1" customWidth="1"/>
    <col min="8720" max="8720" width="7.42578125" style="1" customWidth="1"/>
    <col min="8721" max="8721" width="6.7109375" style="1" customWidth="1"/>
    <col min="8722" max="8723" width="7.42578125" style="1" customWidth="1"/>
    <col min="8724" max="8724" width="8.28515625" style="1" customWidth="1"/>
    <col min="8725" max="8725" width="8.5703125" style="1" bestFit="1" customWidth="1"/>
    <col min="8726" max="8726" width="7.85546875" style="1" customWidth="1"/>
    <col min="8727" max="8727" width="7" style="1" customWidth="1"/>
    <col min="8728" max="8728" width="5.42578125" style="1" customWidth="1"/>
    <col min="8729" max="8729" width="8.85546875" style="1" customWidth="1"/>
    <col min="8730" max="8730" width="8.5703125" style="1" customWidth="1"/>
    <col min="8731" max="8971" width="6.140625" style="1"/>
    <col min="8972" max="8972" width="3.85546875" style="1" customWidth="1"/>
    <col min="8973" max="8973" width="25.140625" style="1" customWidth="1"/>
    <col min="8974" max="8974" width="9.5703125" style="1" customWidth="1"/>
    <col min="8975" max="8975" width="7.7109375" style="1" customWidth="1"/>
    <col min="8976" max="8976" width="7.42578125" style="1" customWidth="1"/>
    <col min="8977" max="8977" width="6.7109375" style="1" customWidth="1"/>
    <col min="8978" max="8979" width="7.42578125" style="1" customWidth="1"/>
    <col min="8980" max="8980" width="8.28515625" style="1" customWidth="1"/>
    <col min="8981" max="8981" width="8.5703125" style="1" bestFit="1" customWidth="1"/>
    <col min="8982" max="8982" width="7.85546875" style="1" customWidth="1"/>
    <col min="8983" max="8983" width="7" style="1" customWidth="1"/>
    <col min="8984" max="8984" width="5.42578125" style="1" customWidth="1"/>
    <col min="8985" max="8985" width="8.85546875" style="1" customWidth="1"/>
    <col min="8986" max="8986" width="8.5703125" style="1" customWidth="1"/>
    <col min="8987" max="9227" width="6.140625" style="1"/>
    <col min="9228" max="9228" width="3.85546875" style="1" customWidth="1"/>
    <col min="9229" max="9229" width="25.140625" style="1" customWidth="1"/>
    <col min="9230" max="9230" width="9.5703125" style="1" customWidth="1"/>
    <col min="9231" max="9231" width="7.7109375" style="1" customWidth="1"/>
    <col min="9232" max="9232" width="7.42578125" style="1" customWidth="1"/>
    <col min="9233" max="9233" width="6.7109375" style="1" customWidth="1"/>
    <col min="9234" max="9235" width="7.42578125" style="1" customWidth="1"/>
    <col min="9236" max="9236" width="8.28515625" style="1" customWidth="1"/>
    <col min="9237" max="9237" width="8.5703125" style="1" bestFit="1" customWidth="1"/>
    <col min="9238" max="9238" width="7.85546875" style="1" customWidth="1"/>
    <col min="9239" max="9239" width="7" style="1" customWidth="1"/>
    <col min="9240" max="9240" width="5.42578125" style="1" customWidth="1"/>
    <col min="9241" max="9241" width="8.85546875" style="1" customWidth="1"/>
    <col min="9242" max="9242" width="8.5703125" style="1" customWidth="1"/>
    <col min="9243" max="9483" width="6.140625" style="1"/>
    <col min="9484" max="9484" width="3.85546875" style="1" customWidth="1"/>
    <col min="9485" max="9485" width="25.140625" style="1" customWidth="1"/>
    <col min="9486" max="9486" width="9.5703125" style="1" customWidth="1"/>
    <col min="9487" max="9487" width="7.7109375" style="1" customWidth="1"/>
    <col min="9488" max="9488" width="7.42578125" style="1" customWidth="1"/>
    <col min="9489" max="9489" width="6.7109375" style="1" customWidth="1"/>
    <col min="9490" max="9491" width="7.42578125" style="1" customWidth="1"/>
    <col min="9492" max="9492" width="8.28515625" style="1" customWidth="1"/>
    <col min="9493" max="9493" width="8.5703125" style="1" bestFit="1" customWidth="1"/>
    <col min="9494" max="9494" width="7.85546875" style="1" customWidth="1"/>
    <col min="9495" max="9495" width="7" style="1" customWidth="1"/>
    <col min="9496" max="9496" width="5.42578125" style="1" customWidth="1"/>
    <col min="9497" max="9497" width="8.85546875" style="1" customWidth="1"/>
    <col min="9498" max="9498" width="8.5703125" style="1" customWidth="1"/>
    <col min="9499" max="9739" width="6.140625" style="1"/>
    <col min="9740" max="9740" width="3.85546875" style="1" customWidth="1"/>
    <col min="9741" max="9741" width="25.140625" style="1" customWidth="1"/>
    <col min="9742" max="9742" width="9.5703125" style="1" customWidth="1"/>
    <col min="9743" max="9743" width="7.7109375" style="1" customWidth="1"/>
    <col min="9744" max="9744" width="7.42578125" style="1" customWidth="1"/>
    <col min="9745" max="9745" width="6.7109375" style="1" customWidth="1"/>
    <col min="9746" max="9747" width="7.42578125" style="1" customWidth="1"/>
    <col min="9748" max="9748" width="8.28515625" style="1" customWidth="1"/>
    <col min="9749" max="9749" width="8.5703125" style="1" bestFit="1" customWidth="1"/>
    <col min="9750" max="9750" width="7.85546875" style="1" customWidth="1"/>
    <col min="9751" max="9751" width="7" style="1" customWidth="1"/>
    <col min="9752" max="9752" width="5.42578125" style="1" customWidth="1"/>
    <col min="9753" max="9753" width="8.85546875" style="1" customWidth="1"/>
    <col min="9754" max="9754" width="8.5703125" style="1" customWidth="1"/>
    <col min="9755" max="9995" width="6.140625" style="1"/>
    <col min="9996" max="9996" width="3.85546875" style="1" customWidth="1"/>
    <col min="9997" max="9997" width="25.140625" style="1" customWidth="1"/>
    <col min="9998" max="9998" width="9.5703125" style="1" customWidth="1"/>
    <col min="9999" max="9999" width="7.7109375" style="1" customWidth="1"/>
    <col min="10000" max="10000" width="7.42578125" style="1" customWidth="1"/>
    <col min="10001" max="10001" width="6.7109375" style="1" customWidth="1"/>
    <col min="10002" max="10003" width="7.42578125" style="1" customWidth="1"/>
    <col min="10004" max="10004" width="8.28515625" style="1" customWidth="1"/>
    <col min="10005" max="10005" width="8.5703125" style="1" bestFit="1" customWidth="1"/>
    <col min="10006" max="10006" width="7.85546875" style="1" customWidth="1"/>
    <col min="10007" max="10007" width="7" style="1" customWidth="1"/>
    <col min="10008" max="10008" width="5.42578125" style="1" customWidth="1"/>
    <col min="10009" max="10009" width="8.85546875" style="1" customWidth="1"/>
    <col min="10010" max="10010" width="8.5703125" style="1" customWidth="1"/>
    <col min="10011" max="10251" width="6.140625" style="1"/>
    <col min="10252" max="10252" width="3.85546875" style="1" customWidth="1"/>
    <col min="10253" max="10253" width="25.140625" style="1" customWidth="1"/>
    <col min="10254" max="10254" width="9.5703125" style="1" customWidth="1"/>
    <col min="10255" max="10255" width="7.7109375" style="1" customWidth="1"/>
    <col min="10256" max="10256" width="7.42578125" style="1" customWidth="1"/>
    <col min="10257" max="10257" width="6.7109375" style="1" customWidth="1"/>
    <col min="10258" max="10259" width="7.42578125" style="1" customWidth="1"/>
    <col min="10260" max="10260" width="8.28515625" style="1" customWidth="1"/>
    <col min="10261" max="10261" width="8.5703125" style="1" bestFit="1" customWidth="1"/>
    <col min="10262" max="10262" width="7.85546875" style="1" customWidth="1"/>
    <col min="10263" max="10263" width="7" style="1" customWidth="1"/>
    <col min="10264" max="10264" width="5.42578125" style="1" customWidth="1"/>
    <col min="10265" max="10265" width="8.85546875" style="1" customWidth="1"/>
    <col min="10266" max="10266" width="8.5703125" style="1" customWidth="1"/>
    <col min="10267" max="10507" width="6.140625" style="1"/>
    <col min="10508" max="10508" width="3.85546875" style="1" customWidth="1"/>
    <col min="10509" max="10509" width="25.140625" style="1" customWidth="1"/>
    <col min="10510" max="10510" width="9.5703125" style="1" customWidth="1"/>
    <col min="10511" max="10511" width="7.7109375" style="1" customWidth="1"/>
    <col min="10512" max="10512" width="7.42578125" style="1" customWidth="1"/>
    <col min="10513" max="10513" width="6.7109375" style="1" customWidth="1"/>
    <col min="10514" max="10515" width="7.42578125" style="1" customWidth="1"/>
    <col min="10516" max="10516" width="8.28515625" style="1" customWidth="1"/>
    <col min="10517" max="10517" width="8.5703125" style="1" bestFit="1" customWidth="1"/>
    <col min="10518" max="10518" width="7.85546875" style="1" customWidth="1"/>
    <col min="10519" max="10519" width="7" style="1" customWidth="1"/>
    <col min="10520" max="10520" width="5.42578125" style="1" customWidth="1"/>
    <col min="10521" max="10521" width="8.85546875" style="1" customWidth="1"/>
    <col min="10522" max="10522" width="8.5703125" style="1" customWidth="1"/>
    <col min="10523" max="10763" width="6.140625" style="1"/>
    <col min="10764" max="10764" width="3.85546875" style="1" customWidth="1"/>
    <col min="10765" max="10765" width="25.140625" style="1" customWidth="1"/>
    <col min="10766" max="10766" width="9.5703125" style="1" customWidth="1"/>
    <col min="10767" max="10767" width="7.7109375" style="1" customWidth="1"/>
    <col min="10768" max="10768" width="7.42578125" style="1" customWidth="1"/>
    <col min="10769" max="10769" width="6.7109375" style="1" customWidth="1"/>
    <col min="10770" max="10771" width="7.42578125" style="1" customWidth="1"/>
    <col min="10772" max="10772" width="8.28515625" style="1" customWidth="1"/>
    <col min="10773" max="10773" width="8.5703125" style="1" bestFit="1" customWidth="1"/>
    <col min="10774" max="10774" width="7.85546875" style="1" customWidth="1"/>
    <col min="10775" max="10775" width="7" style="1" customWidth="1"/>
    <col min="10776" max="10776" width="5.42578125" style="1" customWidth="1"/>
    <col min="10777" max="10777" width="8.85546875" style="1" customWidth="1"/>
    <col min="10778" max="10778" width="8.5703125" style="1" customWidth="1"/>
    <col min="10779" max="11019" width="6.140625" style="1"/>
    <col min="11020" max="11020" width="3.85546875" style="1" customWidth="1"/>
    <col min="11021" max="11021" width="25.140625" style="1" customWidth="1"/>
    <col min="11022" max="11022" width="9.5703125" style="1" customWidth="1"/>
    <col min="11023" max="11023" width="7.7109375" style="1" customWidth="1"/>
    <col min="11024" max="11024" width="7.42578125" style="1" customWidth="1"/>
    <col min="11025" max="11025" width="6.7109375" style="1" customWidth="1"/>
    <col min="11026" max="11027" width="7.42578125" style="1" customWidth="1"/>
    <col min="11028" max="11028" width="8.28515625" style="1" customWidth="1"/>
    <col min="11029" max="11029" width="8.5703125" style="1" bestFit="1" customWidth="1"/>
    <col min="11030" max="11030" width="7.85546875" style="1" customWidth="1"/>
    <col min="11031" max="11031" width="7" style="1" customWidth="1"/>
    <col min="11032" max="11032" width="5.42578125" style="1" customWidth="1"/>
    <col min="11033" max="11033" width="8.85546875" style="1" customWidth="1"/>
    <col min="11034" max="11034" width="8.5703125" style="1" customWidth="1"/>
    <col min="11035" max="11275" width="6.140625" style="1"/>
    <col min="11276" max="11276" width="3.85546875" style="1" customWidth="1"/>
    <col min="11277" max="11277" width="25.140625" style="1" customWidth="1"/>
    <col min="11278" max="11278" width="9.5703125" style="1" customWidth="1"/>
    <col min="11279" max="11279" width="7.7109375" style="1" customWidth="1"/>
    <col min="11280" max="11280" width="7.42578125" style="1" customWidth="1"/>
    <col min="11281" max="11281" width="6.7109375" style="1" customWidth="1"/>
    <col min="11282" max="11283" width="7.42578125" style="1" customWidth="1"/>
    <col min="11284" max="11284" width="8.28515625" style="1" customWidth="1"/>
    <col min="11285" max="11285" width="8.5703125" style="1" bestFit="1" customWidth="1"/>
    <col min="11286" max="11286" width="7.85546875" style="1" customWidth="1"/>
    <col min="11287" max="11287" width="7" style="1" customWidth="1"/>
    <col min="11288" max="11288" width="5.42578125" style="1" customWidth="1"/>
    <col min="11289" max="11289" width="8.85546875" style="1" customWidth="1"/>
    <col min="11290" max="11290" width="8.5703125" style="1" customWidth="1"/>
    <col min="11291" max="11531" width="6.140625" style="1"/>
    <col min="11532" max="11532" width="3.85546875" style="1" customWidth="1"/>
    <col min="11533" max="11533" width="25.140625" style="1" customWidth="1"/>
    <col min="11534" max="11534" width="9.5703125" style="1" customWidth="1"/>
    <col min="11535" max="11535" width="7.7109375" style="1" customWidth="1"/>
    <col min="11536" max="11536" width="7.42578125" style="1" customWidth="1"/>
    <col min="11537" max="11537" width="6.7109375" style="1" customWidth="1"/>
    <col min="11538" max="11539" width="7.42578125" style="1" customWidth="1"/>
    <col min="11540" max="11540" width="8.28515625" style="1" customWidth="1"/>
    <col min="11541" max="11541" width="8.5703125" style="1" bestFit="1" customWidth="1"/>
    <col min="11542" max="11542" width="7.85546875" style="1" customWidth="1"/>
    <col min="11543" max="11543" width="7" style="1" customWidth="1"/>
    <col min="11544" max="11544" width="5.42578125" style="1" customWidth="1"/>
    <col min="11545" max="11545" width="8.85546875" style="1" customWidth="1"/>
    <col min="11546" max="11546" width="8.5703125" style="1" customWidth="1"/>
    <col min="11547" max="11787" width="6.140625" style="1"/>
    <col min="11788" max="11788" width="3.85546875" style="1" customWidth="1"/>
    <col min="11789" max="11789" width="25.140625" style="1" customWidth="1"/>
    <col min="11790" max="11790" width="9.5703125" style="1" customWidth="1"/>
    <col min="11791" max="11791" width="7.7109375" style="1" customWidth="1"/>
    <col min="11792" max="11792" width="7.42578125" style="1" customWidth="1"/>
    <col min="11793" max="11793" width="6.7109375" style="1" customWidth="1"/>
    <col min="11794" max="11795" width="7.42578125" style="1" customWidth="1"/>
    <col min="11796" max="11796" width="8.28515625" style="1" customWidth="1"/>
    <col min="11797" max="11797" width="8.5703125" style="1" bestFit="1" customWidth="1"/>
    <col min="11798" max="11798" width="7.85546875" style="1" customWidth="1"/>
    <col min="11799" max="11799" width="7" style="1" customWidth="1"/>
    <col min="11800" max="11800" width="5.42578125" style="1" customWidth="1"/>
    <col min="11801" max="11801" width="8.85546875" style="1" customWidth="1"/>
    <col min="11802" max="11802" width="8.5703125" style="1" customWidth="1"/>
    <col min="11803" max="12043" width="6.140625" style="1"/>
    <col min="12044" max="12044" width="3.85546875" style="1" customWidth="1"/>
    <col min="12045" max="12045" width="25.140625" style="1" customWidth="1"/>
    <col min="12046" max="12046" width="9.5703125" style="1" customWidth="1"/>
    <col min="12047" max="12047" width="7.7109375" style="1" customWidth="1"/>
    <col min="12048" max="12048" width="7.42578125" style="1" customWidth="1"/>
    <col min="12049" max="12049" width="6.7109375" style="1" customWidth="1"/>
    <col min="12050" max="12051" width="7.42578125" style="1" customWidth="1"/>
    <col min="12052" max="12052" width="8.28515625" style="1" customWidth="1"/>
    <col min="12053" max="12053" width="8.5703125" style="1" bestFit="1" customWidth="1"/>
    <col min="12054" max="12054" width="7.85546875" style="1" customWidth="1"/>
    <col min="12055" max="12055" width="7" style="1" customWidth="1"/>
    <col min="12056" max="12056" width="5.42578125" style="1" customWidth="1"/>
    <col min="12057" max="12057" width="8.85546875" style="1" customWidth="1"/>
    <col min="12058" max="12058" width="8.5703125" style="1" customWidth="1"/>
    <col min="12059" max="12299" width="6.140625" style="1"/>
    <col min="12300" max="12300" width="3.85546875" style="1" customWidth="1"/>
    <col min="12301" max="12301" width="25.140625" style="1" customWidth="1"/>
    <col min="12302" max="12302" width="9.5703125" style="1" customWidth="1"/>
    <col min="12303" max="12303" width="7.7109375" style="1" customWidth="1"/>
    <col min="12304" max="12304" width="7.42578125" style="1" customWidth="1"/>
    <col min="12305" max="12305" width="6.7109375" style="1" customWidth="1"/>
    <col min="12306" max="12307" width="7.42578125" style="1" customWidth="1"/>
    <col min="12308" max="12308" width="8.28515625" style="1" customWidth="1"/>
    <col min="12309" max="12309" width="8.5703125" style="1" bestFit="1" customWidth="1"/>
    <col min="12310" max="12310" width="7.85546875" style="1" customWidth="1"/>
    <col min="12311" max="12311" width="7" style="1" customWidth="1"/>
    <col min="12312" max="12312" width="5.42578125" style="1" customWidth="1"/>
    <col min="12313" max="12313" width="8.85546875" style="1" customWidth="1"/>
    <col min="12314" max="12314" width="8.5703125" style="1" customWidth="1"/>
    <col min="12315" max="12555" width="6.140625" style="1"/>
    <col min="12556" max="12556" width="3.85546875" style="1" customWidth="1"/>
    <col min="12557" max="12557" width="25.140625" style="1" customWidth="1"/>
    <col min="12558" max="12558" width="9.5703125" style="1" customWidth="1"/>
    <col min="12559" max="12559" width="7.7109375" style="1" customWidth="1"/>
    <col min="12560" max="12560" width="7.42578125" style="1" customWidth="1"/>
    <col min="12561" max="12561" width="6.7109375" style="1" customWidth="1"/>
    <col min="12562" max="12563" width="7.42578125" style="1" customWidth="1"/>
    <col min="12564" max="12564" width="8.28515625" style="1" customWidth="1"/>
    <col min="12565" max="12565" width="8.5703125" style="1" bestFit="1" customWidth="1"/>
    <col min="12566" max="12566" width="7.85546875" style="1" customWidth="1"/>
    <col min="12567" max="12567" width="7" style="1" customWidth="1"/>
    <col min="12568" max="12568" width="5.42578125" style="1" customWidth="1"/>
    <col min="12569" max="12569" width="8.85546875" style="1" customWidth="1"/>
    <col min="12570" max="12570" width="8.5703125" style="1" customWidth="1"/>
    <col min="12571" max="12811" width="6.140625" style="1"/>
    <col min="12812" max="12812" width="3.85546875" style="1" customWidth="1"/>
    <col min="12813" max="12813" width="25.140625" style="1" customWidth="1"/>
    <col min="12814" max="12814" width="9.5703125" style="1" customWidth="1"/>
    <col min="12815" max="12815" width="7.7109375" style="1" customWidth="1"/>
    <col min="12816" max="12816" width="7.42578125" style="1" customWidth="1"/>
    <col min="12817" max="12817" width="6.7109375" style="1" customWidth="1"/>
    <col min="12818" max="12819" width="7.42578125" style="1" customWidth="1"/>
    <col min="12820" max="12820" width="8.28515625" style="1" customWidth="1"/>
    <col min="12821" max="12821" width="8.5703125" style="1" bestFit="1" customWidth="1"/>
    <col min="12822" max="12822" width="7.85546875" style="1" customWidth="1"/>
    <col min="12823" max="12823" width="7" style="1" customWidth="1"/>
    <col min="12824" max="12824" width="5.42578125" style="1" customWidth="1"/>
    <col min="12825" max="12825" width="8.85546875" style="1" customWidth="1"/>
    <col min="12826" max="12826" width="8.5703125" style="1" customWidth="1"/>
    <col min="12827" max="13067" width="6.140625" style="1"/>
    <col min="13068" max="13068" width="3.85546875" style="1" customWidth="1"/>
    <col min="13069" max="13069" width="25.140625" style="1" customWidth="1"/>
    <col min="13070" max="13070" width="9.5703125" style="1" customWidth="1"/>
    <col min="13071" max="13071" width="7.7109375" style="1" customWidth="1"/>
    <col min="13072" max="13072" width="7.42578125" style="1" customWidth="1"/>
    <col min="13073" max="13073" width="6.7109375" style="1" customWidth="1"/>
    <col min="13074" max="13075" width="7.42578125" style="1" customWidth="1"/>
    <col min="13076" max="13076" width="8.28515625" style="1" customWidth="1"/>
    <col min="13077" max="13077" width="8.5703125" style="1" bestFit="1" customWidth="1"/>
    <col min="13078" max="13078" width="7.85546875" style="1" customWidth="1"/>
    <col min="13079" max="13079" width="7" style="1" customWidth="1"/>
    <col min="13080" max="13080" width="5.42578125" style="1" customWidth="1"/>
    <col min="13081" max="13081" width="8.85546875" style="1" customWidth="1"/>
    <col min="13082" max="13082" width="8.5703125" style="1" customWidth="1"/>
    <col min="13083" max="13323" width="6.140625" style="1"/>
    <col min="13324" max="13324" width="3.85546875" style="1" customWidth="1"/>
    <col min="13325" max="13325" width="25.140625" style="1" customWidth="1"/>
    <col min="13326" max="13326" width="9.5703125" style="1" customWidth="1"/>
    <col min="13327" max="13327" width="7.7109375" style="1" customWidth="1"/>
    <col min="13328" max="13328" width="7.42578125" style="1" customWidth="1"/>
    <col min="13329" max="13329" width="6.7109375" style="1" customWidth="1"/>
    <col min="13330" max="13331" width="7.42578125" style="1" customWidth="1"/>
    <col min="13332" max="13332" width="8.28515625" style="1" customWidth="1"/>
    <col min="13333" max="13333" width="8.5703125" style="1" bestFit="1" customWidth="1"/>
    <col min="13334" max="13334" width="7.85546875" style="1" customWidth="1"/>
    <col min="13335" max="13335" width="7" style="1" customWidth="1"/>
    <col min="13336" max="13336" width="5.42578125" style="1" customWidth="1"/>
    <col min="13337" max="13337" width="8.85546875" style="1" customWidth="1"/>
    <col min="13338" max="13338" width="8.5703125" style="1" customWidth="1"/>
    <col min="13339" max="13579" width="6.140625" style="1"/>
    <col min="13580" max="13580" width="3.85546875" style="1" customWidth="1"/>
    <col min="13581" max="13581" width="25.140625" style="1" customWidth="1"/>
    <col min="13582" max="13582" width="9.5703125" style="1" customWidth="1"/>
    <col min="13583" max="13583" width="7.7109375" style="1" customWidth="1"/>
    <col min="13584" max="13584" width="7.42578125" style="1" customWidth="1"/>
    <col min="13585" max="13585" width="6.7109375" style="1" customWidth="1"/>
    <col min="13586" max="13587" width="7.42578125" style="1" customWidth="1"/>
    <col min="13588" max="13588" width="8.28515625" style="1" customWidth="1"/>
    <col min="13589" max="13589" width="8.5703125" style="1" bestFit="1" customWidth="1"/>
    <col min="13590" max="13590" width="7.85546875" style="1" customWidth="1"/>
    <col min="13591" max="13591" width="7" style="1" customWidth="1"/>
    <col min="13592" max="13592" width="5.42578125" style="1" customWidth="1"/>
    <col min="13593" max="13593" width="8.85546875" style="1" customWidth="1"/>
    <col min="13594" max="13594" width="8.5703125" style="1" customWidth="1"/>
    <col min="13595" max="13835" width="6.140625" style="1"/>
    <col min="13836" max="13836" width="3.85546875" style="1" customWidth="1"/>
    <col min="13837" max="13837" width="25.140625" style="1" customWidth="1"/>
    <col min="13838" max="13838" width="9.5703125" style="1" customWidth="1"/>
    <col min="13839" max="13839" width="7.7109375" style="1" customWidth="1"/>
    <col min="13840" max="13840" width="7.42578125" style="1" customWidth="1"/>
    <col min="13841" max="13841" width="6.7109375" style="1" customWidth="1"/>
    <col min="13842" max="13843" width="7.42578125" style="1" customWidth="1"/>
    <col min="13844" max="13844" width="8.28515625" style="1" customWidth="1"/>
    <col min="13845" max="13845" width="8.5703125" style="1" bestFit="1" customWidth="1"/>
    <col min="13846" max="13846" width="7.85546875" style="1" customWidth="1"/>
    <col min="13847" max="13847" width="7" style="1" customWidth="1"/>
    <col min="13848" max="13848" width="5.42578125" style="1" customWidth="1"/>
    <col min="13849" max="13849" width="8.85546875" style="1" customWidth="1"/>
    <col min="13850" max="13850" width="8.5703125" style="1" customWidth="1"/>
    <col min="13851" max="14091" width="6.140625" style="1"/>
    <col min="14092" max="14092" width="3.85546875" style="1" customWidth="1"/>
    <col min="14093" max="14093" width="25.140625" style="1" customWidth="1"/>
    <col min="14094" max="14094" width="9.5703125" style="1" customWidth="1"/>
    <col min="14095" max="14095" width="7.7109375" style="1" customWidth="1"/>
    <col min="14096" max="14096" width="7.42578125" style="1" customWidth="1"/>
    <col min="14097" max="14097" width="6.7109375" style="1" customWidth="1"/>
    <col min="14098" max="14099" width="7.42578125" style="1" customWidth="1"/>
    <col min="14100" max="14100" width="8.28515625" style="1" customWidth="1"/>
    <col min="14101" max="14101" width="8.5703125" style="1" bestFit="1" customWidth="1"/>
    <col min="14102" max="14102" width="7.85546875" style="1" customWidth="1"/>
    <col min="14103" max="14103" width="7" style="1" customWidth="1"/>
    <col min="14104" max="14104" width="5.42578125" style="1" customWidth="1"/>
    <col min="14105" max="14105" width="8.85546875" style="1" customWidth="1"/>
    <col min="14106" max="14106" width="8.5703125" style="1" customWidth="1"/>
    <col min="14107" max="14347" width="6.140625" style="1"/>
    <col min="14348" max="14348" width="3.85546875" style="1" customWidth="1"/>
    <col min="14349" max="14349" width="25.140625" style="1" customWidth="1"/>
    <col min="14350" max="14350" width="9.5703125" style="1" customWidth="1"/>
    <col min="14351" max="14351" width="7.7109375" style="1" customWidth="1"/>
    <col min="14352" max="14352" width="7.42578125" style="1" customWidth="1"/>
    <col min="14353" max="14353" width="6.7109375" style="1" customWidth="1"/>
    <col min="14354" max="14355" width="7.42578125" style="1" customWidth="1"/>
    <col min="14356" max="14356" width="8.28515625" style="1" customWidth="1"/>
    <col min="14357" max="14357" width="8.5703125" style="1" bestFit="1" customWidth="1"/>
    <col min="14358" max="14358" width="7.85546875" style="1" customWidth="1"/>
    <col min="14359" max="14359" width="7" style="1" customWidth="1"/>
    <col min="14360" max="14360" width="5.42578125" style="1" customWidth="1"/>
    <col min="14361" max="14361" width="8.85546875" style="1" customWidth="1"/>
    <col min="14362" max="14362" width="8.5703125" style="1" customWidth="1"/>
    <col min="14363" max="14603" width="6.140625" style="1"/>
    <col min="14604" max="14604" width="3.85546875" style="1" customWidth="1"/>
    <col min="14605" max="14605" width="25.140625" style="1" customWidth="1"/>
    <col min="14606" max="14606" width="9.5703125" style="1" customWidth="1"/>
    <col min="14607" max="14607" width="7.7109375" style="1" customWidth="1"/>
    <col min="14608" max="14608" width="7.42578125" style="1" customWidth="1"/>
    <col min="14609" max="14609" width="6.7109375" style="1" customWidth="1"/>
    <col min="14610" max="14611" width="7.42578125" style="1" customWidth="1"/>
    <col min="14612" max="14612" width="8.28515625" style="1" customWidth="1"/>
    <col min="14613" max="14613" width="8.5703125" style="1" bestFit="1" customWidth="1"/>
    <col min="14614" max="14614" width="7.85546875" style="1" customWidth="1"/>
    <col min="14615" max="14615" width="7" style="1" customWidth="1"/>
    <col min="14616" max="14616" width="5.42578125" style="1" customWidth="1"/>
    <col min="14617" max="14617" width="8.85546875" style="1" customWidth="1"/>
    <col min="14618" max="14618" width="8.5703125" style="1" customWidth="1"/>
    <col min="14619" max="14859" width="6.140625" style="1"/>
    <col min="14860" max="14860" width="3.85546875" style="1" customWidth="1"/>
    <col min="14861" max="14861" width="25.140625" style="1" customWidth="1"/>
    <col min="14862" max="14862" width="9.5703125" style="1" customWidth="1"/>
    <col min="14863" max="14863" width="7.7109375" style="1" customWidth="1"/>
    <col min="14864" max="14864" width="7.42578125" style="1" customWidth="1"/>
    <col min="14865" max="14865" width="6.7109375" style="1" customWidth="1"/>
    <col min="14866" max="14867" width="7.42578125" style="1" customWidth="1"/>
    <col min="14868" max="14868" width="8.28515625" style="1" customWidth="1"/>
    <col min="14869" max="14869" width="8.5703125" style="1" bestFit="1" customWidth="1"/>
    <col min="14870" max="14870" width="7.85546875" style="1" customWidth="1"/>
    <col min="14871" max="14871" width="7" style="1" customWidth="1"/>
    <col min="14872" max="14872" width="5.42578125" style="1" customWidth="1"/>
    <col min="14873" max="14873" width="8.85546875" style="1" customWidth="1"/>
    <col min="14874" max="14874" width="8.5703125" style="1" customWidth="1"/>
    <col min="14875" max="15115" width="6.140625" style="1"/>
    <col min="15116" max="15116" width="3.85546875" style="1" customWidth="1"/>
    <col min="15117" max="15117" width="25.140625" style="1" customWidth="1"/>
    <col min="15118" max="15118" width="9.5703125" style="1" customWidth="1"/>
    <col min="15119" max="15119" width="7.7109375" style="1" customWidth="1"/>
    <col min="15120" max="15120" width="7.42578125" style="1" customWidth="1"/>
    <col min="15121" max="15121" width="6.7109375" style="1" customWidth="1"/>
    <col min="15122" max="15123" width="7.42578125" style="1" customWidth="1"/>
    <col min="15124" max="15124" width="8.28515625" style="1" customWidth="1"/>
    <col min="15125" max="15125" width="8.5703125" style="1" bestFit="1" customWidth="1"/>
    <col min="15126" max="15126" width="7.85546875" style="1" customWidth="1"/>
    <col min="15127" max="15127" width="7" style="1" customWidth="1"/>
    <col min="15128" max="15128" width="5.42578125" style="1" customWidth="1"/>
    <col min="15129" max="15129" width="8.85546875" style="1" customWidth="1"/>
    <col min="15130" max="15130" width="8.5703125" style="1" customWidth="1"/>
    <col min="15131" max="15371" width="6.140625" style="1"/>
    <col min="15372" max="15372" width="3.85546875" style="1" customWidth="1"/>
    <col min="15373" max="15373" width="25.140625" style="1" customWidth="1"/>
    <col min="15374" max="15374" width="9.5703125" style="1" customWidth="1"/>
    <col min="15375" max="15375" width="7.7109375" style="1" customWidth="1"/>
    <col min="15376" max="15376" width="7.42578125" style="1" customWidth="1"/>
    <col min="15377" max="15377" width="6.7109375" style="1" customWidth="1"/>
    <col min="15378" max="15379" width="7.42578125" style="1" customWidth="1"/>
    <col min="15380" max="15380" width="8.28515625" style="1" customWidth="1"/>
    <col min="15381" max="15381" width="8.5703125" style="1" bestFit="1" customWidth="1"/>
    <col min="15382" max="15382" width="7.85546875" style="1" customWidth="1"/>
    <col min="15383" max="15383" width="7" style="1" customWidth="1"/>
    <col min="15384" max="15384" width="5.42578125" style="1" customWidth="1"/>
    <col min="15385" max="15385" width="8.85546875" style="1" customWidth="1"/>
    <col min="15386" max="15386" width="8.5703125" style="1" customWidth="1"/>
    <col min="15387" max="15627" width="6.140625" style="1"/>
    <col min="15628" max="15628" width="3.85546875" style="1" customWidth="1"/>
    <col min="15629" max="15629" width="25.140625" style="1" customWidth="1"/>
    <col min="15630" max="15630" width="9.5703125" style="1" customWidth="1"/>
    <col min="15631" max="15631" width="7.7109375" style="1" customWidth="1"/>
    <col min="15632" max="15632" width="7.42578125" style="1" customWidth="1"/>
    <col min="15633" max="15633" width="6.7109375" style="1" customWidth="1"/>
    <col min="15634" max="15635" width="7.42578125" style="1" customWidth="1"/>
    <col min="15636" max="15636" width="8.28515625" style="1" customWidth="1"/>
    <col min="15637" max="15637" width="8.5703125" style="1" bestFit="1" customWidth="1"/>
    <col min="15638" max="15638" width="7.85546875" style="1" customWidth="1"/>
    <col min="15639" max="15639" width="7" style="1" customWidth="1"/>
    <col min="15640" max="15640" width="5.42578125" style="1" customWidth="1"/>
    <col min="15641" max="15641" width="8.85546875" style="1" customWidth="1"/>
    <col min="15642" max="15642" width="8.5703125" style="1" customWidth="1"/>
    <col min="15643" max="15883" width="6.140625" style="1"/>
    <col min="15884" max="15884" width="3.85546875" style="1" customWidth="1"/>
    <col min="15885" max="15885" width="25.140625" style="1" customWidth="1"/>
    <col min="15886" max="15886" width="9.5703125" style="1" customWidth="1"/>
    <col min="15887" max="15887" width="7.7109375" style="1" customWidth="1"/>
    <col min="15888" max="15888" width="7.42578125" style="1" customWidth="1"/>
    <col min="15889" max="15889" width="6.7109375" style="1" customWidth="1"/>
    <col min="15890" max="15891" width="7.42578125" style="1" customWidth="1"/>
    <col min="15892" max="15892" width="8.28515625" style="1" customWidth="1"/>
    <col min="15893" max="15893" width="8.5703125" style="1" bestFit="1" customWidth="1"/>
    <col min="15894" max="15894" width="7.85546875" style="1" customWidth="1"/>
    <col min="15895" max="15895" width="7" style="1" customWidth="1"/>
    <col min="15896" max="15896" width="5.42578125" style="1" customWidth="1"/>
    <col min="15897" max="15897" width="8.85546875" style="1" customWidth="1"/>
    <col min="15898" max="15898" width="8.5703125" style="1" customWidth="1"/>
    <col min="15899" max="16139" width="6.140625" style="1"/>
    <col min="16140" max="16140" width="3.85546875" style="1" customWidth="1"/>
    <col min="16141" max="16141" width="25.140625" style="1" customWidth="1"/>
    <col min="16142" max="16142" width="9.5703125" style="1" customWidth="1"/>
    <col min="16143" max="16143" width="7.7109375" style="1" customWidth="1"/>
    <col min="16144" max="16144" width="7.42578125" style="1" customWidth="1"/>
    <col min="16145" max="16145" width="6.7109375" style="1" customWidth="1"/>
    <col min="16146" max="16147" width="7.42578125" style="1" customWidth="1"/>
    <col min="16148" max="16148" width="8.28515625" style="1" customWidth="1"/>
    <col min="16149" max="16149" width="8.5703125" style="1" bestFit="1" customWidth="1"/>
    <col min="16150" max="16150" width="7.85546875" style="1" customWidth="1"/>
    <col min="16151" max="16151" width="7" style="1" customWidth="1"/>
    <col min="16152" max="16152" width="5.42578125" style="1" customWidth="1"/>
    <col min="16153" max="16153" width="8.85546875" style="1" customWidth="1"/>
    <col min="16154" max="16154" width="8.5703125" style="1" customWidth="1"/>
    <col min="16155" max="16384" width="6.140625" style="1"/>
  </cols>
  <sheetData>
    <row r="1" spans="1:31" ht="15" x14ac:dyDescent="0.25">
      <c r="A1" s="1"/>
      <c r="C1" s="1"/>
      <c r="D1" s="1"/>
      <c r="E1" s="1"/>
      <c r="F1" s="1"/>
      <c r="G1" s="1"/>
      <c r="H1" s="1"/>
      <c r="M1" s="3"/>
      <c r="N1" s="3"/>
      <c r="O1" s="3"/>
      <c r="P1" s="4"/>
      <c r="Q1" s="4"/>
      <c r="R1" s="9"/>
      <c r="S1" s="9"/>
      <c r="T1" s="9"/>
      <c r="U1" s="9"/>
      <c r="V1" s="9"/>
      <c r="W1" s="9"/>
      <c r="X1" s="9"/>
      <c r="Y1" s="9"/>
      <c r="Z1" s="9"/>
      <c r="AA1" s="76"/>
      <c r="AB1" s="76"/>
      <c r="AC1" s="76"/>
      <c r="AD1" s="76"/>
      <c r="AE1" s="76"/>
    </row>
    <row r="2" spans="1:31" ht="15" x14ac:dyDescent="0.25">
      <c r="A2" s="1"/>
      <c r="C2" s="1"/>
      <c r="D2" s="1"/>
      <c r="E2" s="1"/>
      <c r="F2" s="1"/>
      <c r="G2" s="1"/>
      <c r="H2" s="1"/>
      <c r="M2" s="3"/>
      <c r="N2" s="3"/>
      <c r="O2" s="3"/>
      <c r="P2" s="4"/>
      <c r="Q2" s="4"/>
      <c r="R2" s="9"/>
      <c r="S2" s="9"/>
      <c r="T2" s="9"/>
      <c r="U2" s="9"/>
      <c r="V2" s="9"/>
      <c r="W2" s="9"/>
      <c r="X2" s="81" t="s">
        <v>45</v>
      </c>
      <c r="Y2" s="81"/>
      <c r="Z2" s="81"/>
      <c r="AA2" s="81"/>
      <c r="AB2" s="81"/>
      <c r="AC2" s="10"/>
      <c r="AD2" s="10"/>
      <c r="AE2" s="10"/>
    </row>
    <row r="3" spans="1:31" ht="15" x14ac:dyDescent="0.25">
      <c r="A3" s="1"/>
      <c r="C3" s="1"/>
      <c r="D3" s="1"/>
      <c r="E3" s="1"/>
      <c r="F3" s="1"/>
      <c r="G3" s="1"/>
      <c r="H3" s="1"/>
      <c r="M3" s="3"/>
      <c r="N3" s="3"/>
      <c r="O3" s="3"/>
      <c r="P3" s="4"/>
      <c r="Q3" s="4"/>
      <c r="R3" s="9"/>
      <c r="S3" s="9"/>
      <c r="T3" s="9"/>
      <c r="U3" s="9"/>
      <c r="V3" s="9"/>
      <c r="W3" s="9"/>
      <c r="X3" s="81"/>
      <c r="Y3" s="81"/>
      <c r="Z3" s="81"/>
      <c r="AA3" s="81"/>
      <c r="AB3" s="81"/>
      <c r="AC3" s="10"/>
      <c r="AD3" s="10"/>
      <c r="AE3" s="10"/>
    </row>
    <row r="4" spans="1:31" ht="39.75" customHeight="1" x14ac:dyDescent="0.25">
      <c r="A4" s="1"/>
      <c r="C4" s="1"/>
      <c r="D4" s="1"/>
      <c r="E4" s="1"/>
      <c r="F4" s="1"/>
      <c r="G4" s="1"/>
      <c r="H4" s="1"/>
      <c r="M4" s="3"/>
      <c r="N4" s="3"/>
      <c r="O4" s="3"/>
      <c r="P4" s="4"/>
      <c r="Q4" s="4"/>
      <c r="R4" s="9"/>
      <c r="S4" s="9"/>
      <c r="T4" s="9"/>
      <c r="U4" s="9"/>
      <c r="V4" s="9"/>
      <c r="W4" s="9"/>
      <c r="X4" s="81"/>
      <c r="Y4" s="81"/>
      <c r="Z4" s="81"/>
      <c r="AA4" s="81"/>
      <c r="AB4" s="81"/>
      <c r="AC4" s="10"/>
      <c r="AD4" s="10"/>
      <c r="AE4" s="10"/>
    </row>
    <row r="5" spans="1:31" ht="15" x14ac:dyDescent="0.25">
      <c r="A5" s="1"/>
      <c r="B5" s="75" t="s">
        <v>43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31" ht="39" customHeight="1" x14ac:dyDescent="0.25"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31" ht="15.75" thickBot="1" x14ac:dyDescent="0.3">
      <c r="AC7" s="1" t="s">
        <v>23</v>
      </c>
    </row>
    <row r="8" spans="1:31" ht="15.75" customHeight="1" thickBot="1" x14ac:dyDescent="0.3">
      <c r="A8" s="77" t="s">
        <v>0</v>
      </c>
      <c r="B8" s="79" t="s">
        <v>1</v>
      </c>
      <c r="C8" s="82" t="s">
        <v>36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4"/>
      <c r="O8" s="91" t="s">
        <v>24</v>
      </c>
      <c r="P8" s="82" t="s">
        <v>19</v>
      </c>
      <c r="Q8" s="85"/>
      <c r="R8" s="85"/>
      <c r="S8" s="85"/>
      <c r="T8" s="85"/>
      <c r="U8" s="85"/>
      <c r="V8" s="85"/>
      <c r="W8" s="85"/>
      <c r="X8" s="85"/>
      <c r="Y8" s="85"/>
      <c r="Z8" s="85"/>
      <c r="AA8" s="86"/>
      <c r="AB8" s="87" t="s">
        <v>25</v>
      </c>
      <c r="AC8" s="89" t="s">
        <v>26</v>
      </c>
    </row>
    <row r="9" spans="1:31" s="5" customFormat="1" ht="94.5" customHeight="1" thickBot="1" x14ac:dyDescent="0.3">
      <c r="A9" s="78"/>
      <c r="B9" s="80"/>
      <c r="C9" s="41" t="s">
        <v>28</v>
      </c>
      <c r="D9" s="42" t="s">
        <v>2</v>
      </c>
      <c r="E9" s="42" t="s">
        <v>29</v>
      </c>
      <c r="F9" s="42" t="s">
        <v>3</v>
      </c>
      <c r="G9" s="42" t="s">
        <v>30</v>
      </c>
      <c r="H9" s="42" t="s">
        <v>4</v>
      </c>
      <c r="I9" s="42" t="s">
        <v>31</v>
      </c>
      <c r="J9" s="42" t="s">
        <v>5</v>
      </c>
      <c r="K9" s="43" t="s">
        <v>32</v>
      </c>
      <c r="L9" s="43" t="s">
        <v>7</v>
      </c>
      <c r="M9" s="42" t="s">
        <v>33</v>
      </c>
      <c r="N9" s="44" t="s">
        <v>6</v>
      </c>
      <c r="O9" s="92"/>
      <c r="P9" s="30" t="s">
        <v>28</v>
      </c>
      <c r="Q9" s="31" t="s">
        <v>2</v>
      </c>
      <c r="R9" s="31" t="s">
        <v>29</v>
      </c>
      <c r="S9" s="31" t="s">
        <v>3</v>
      </c>
      <c r="T9" s="31" t="s">
        <v>34</v>
      </c>
      <c r="U9" s="31" t="s">
        <v>5</v>
      </c>
      <c r="V9" s="31" t="s">
        <v>32</v>
      </c>
      <c r="W9" s="31" t="s">
        <v>7</v>
      </c>
      <c r="X9" s="31" t="s">
        <v>35</v>
      </c>
      <c r="Y9" s="31" t="s">
        <v>18</v>
      </c>
      <c r="Z9" s="31" t="s">
        <v>33</v>
      </c>
      <c r="AA9" s="32" t="s">
        <v>6</v>
      </c>
      <c r="AB9" s="88"/>
      <c r="AC9" s="90"/>
    </row>
    <row r="10" spans="1:31" s="6" customFormat="1" ht="30" x14ac:dyDescent="0.25">
      <c r="A10" s="59">
        <v>1</v>
      </c>
      <c r="B10" s="54" t="s">
        <v>8</v>
      </c>
      <c r="C10" s="45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7"/>
      <c r="O10" s="37">
        <v>0</v>
      </c>
      <c r="P10" s="45">
        <v>4.5910000000000002</v>
      </c>
      <c r="Q10" s="53">
        <f>P10*Q28/100</f>
        <v>2.1855730960000002</v>
      </c>
      <c r="R10" s="46">
        <v>3.649</v>
      </c>
      <c r="S10" s="46">
        <f>R10*S28/100</f>
        <v>2.1442655189999997</v>
      </c>
      <c r="T10" s="46">
        <v>3.8460000000000001</v>
      </c>
      <c r="U10" s="46">
        <f>T10*U28/100</f>
        <v>2.263171008</v>
      </c>
      <c r="V10" s="46">
        <v>4.4370000000000003</v>
      </c>
      <c r="W10" s="46">
        <f>V10*W28/100</f>
        <v>0.38798015399999997</v>
      </c>
      <c r="X10" s="46"/>
      <c r="Y10" s="46"/>
      <c r="Z10" s="46">
        <v>8.6959999999999997</v>
      </c>
      <c r="AA10" s="47">
        <f>Z10*AA28/100</f>
        <v>0</v>
      </c>
      <c r="AB10" s="37">
        <f>W10+U10+S10+Q10</f>
        <v>6.9809897769999996</v>
      </c>
      <c r="AC10" s="37">
        <f>AB10</f>
        <v>6.9809897769999996</v>
      </c>
    </row>
    <row r="11" spans="1:31" s="6" customFormat="1" ht="15" x14ac:dyDescent="0.25">
      <c r="A11" s="60">
        <v>2</v>
      </c>
      <c r="B11" s="55" t="s">
        <v>9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48"/>
      <c r="O11" s="17">
        <v>0</v>
      </c>
      <c r="P11" s="11">
        <v>3.899</v>
      </c>
      <c r="Q11" s="13">
        <f>P11*Q28/100</f>
        <v>1.8561423440000002</v>
      </c>
      <c r="R11" s="12">
        <v>2.3250000000000002</v>
      </c>
      <c r="S11" s="12">
        <f>R11*S28/100</f>
        <v>1.3662420750000002</v>
      </c>
      <c r="T11" s="12">
        <v>3.0619999999999998</v>
      </c>
      <c r="U11" s="12">
        <f>T11*U28/100</f>
        <v>1.8018277759999999</v>
      </c>
      <c r="V11" s="12">
        <v>5.5949999999999998</v>
      </c>
      <c r="W11" s="12">
        <f>V11*W28/100</f>
        <v>0.48923798999999996</v>
      </c>
      <c r="X11" s="12"/>
      <c r="Y11" s="12"/>
      <c r="Z11" s="12"/>
      <c r="AA11" s="65"/>
      <c r="AB11" s="66">
        <f>W11+U11+S11+Q11</f>
        <v>5.5134501849999999</v>
      </c>
      <c r="AC11" s="17">
        <f>AB11</f>
        <v>5.5134501849999999</v>
      </c>
    </row>
    <row r="12" spans="1:31" s="6" customFormat="1" ht="15" x14ac:dyDescent="0.25">
      <c r="A12" s="60">
        <v>3</v>
      </c>
      <c r="B12" s="55" t="s">
        <v>10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48"/>
      <c r="O12" s="17">
        <v>0</v>
      </c>
      <c r="P12" s="11"/>
      <c r="Q12" s="13"/>
      <c r="R12" s="12">
        <v>5.1520000000000001</v>
      </c>
      <c r="S12" s="12">
        <f>R12*S28/100</f>
        <v>3.0274749120000002</v>
      </c>
      <c r="T12" s="12">
        <v>5.2130000000000001</v>
      </c>
      <c r="U12" s="12">
        <f>T12*U28/100</f>
        <v>3.0675794239999998</v>
      </c>
      <c r="V12" s="12">
        <v>19.367999999999999</v>
      </c>
      <c r="W12" s="12">
        <f>V12*W28/100</f>
        <v>1.6935766559999996</v>
      </c>
      <c r="X12" s="12"/>
      <c r="Y12" s="12"/>
      <c r="Z12" s="12">
        <v>17.390999999999998</v>
      </c>
      <c r="AA12" s="67">
        <f>Z12*AA28/100</f>
        <v>0</v>
      </c>
      <c r="AB12" s="66">
        <f>W12+U12+S12</f>
        <v>7.7886309919999999</v>
      </c>
      <c r="AC12" s="17">
        <f>AB12+O12</f>
        <v>7.7886309919999999</v>
      </c>
    </row>
    <row r="13" spans="1:31" s="6" customFormat="1" ht="15" x14ac:dyDescent="0.25">
      <c r="A13" s="60">
        <v>4</v>
      </c>
      <c r="B13" s="55" t="s">
        <v>11</v>
      </c>
      <c r="C13" s="11">
        <f>0.2224*100/1.8</f>
        <v>12.355555555555554</v>
      </c>
      <c r="D13" s="12">
        <f>C13*D28/100</f>
        <v>1.1384038222222221</v>
      </c>
      <c r="E13" s="12">
        <v>9.2100000000000009</v>
      </c>
      <c r="F13" s="12">
        <f>E13*F28/100</f>
        <v>1.59788895</v>
      </c>
      <c r="G13" s="12">
        <v>7.7770000000000001</v>
      </c>
      <c r="H13" s="12">
        <f>G13*H28/100</f>
        <v>0.62842048500000003</v>
      </c>
      <c r="I13" s="12">
        <v>8.66</v>
      </c>
      <c r="J13" s="12">
        <f>I13*J28/100</f>
        <v>2.3343376400000002</v>
      </c>
      <c r="K13" s="12">
        <v>3.093</v>
      </c>
      <c r="L13" s="12">
        <f>K13*L28/100</f>
        <v>0</v>
      </c>
      <c r="M13" s="12">
        <v>18.518999999999998</v>
      </c>
      <c r="N13" s="48">
        <f>M13*N28/100</f>
        <v>0</v>
      </c>
      <c r="O13" s="17">
        <f>J13+H13+F13+D13</f>
        <v>5.6990508972222225</v>
      </c>
      <c r="P13" s="11">
        <v>9.8130000000000006</v>
      </c>
      <c r="Q13" s="13">
        <f>P13*Q28/100</f>
        <v>4.6715375280000009</v>
      </c>
      <c r="R13" s="12">
        <v>7.9249999999999998</v>
      </c>
      <c r="S13" s="12">
        <f>R13*S28/100</f>
        <v>4.656975675</v>
      </c>
      <c r="T13" s="12">
        <v>8.2309999999999999</v>
      </c>
      <c r="U13" s="12">
        <f>T13*U28/100</f>
        <v>4.8435154879999995</v>
      </c>
      <c r="V13" s="12">
        <v>16.126999999999999</v>
      </c>
      <c r="W13" s="12">
        <f>V13*W28/100</f>
        <v>1.410177134</v>
      </c>
      <c r="X13" s="12">
        <v>28.571000000000002</v>
      </c>
      <c r="Y13" s="12">
        <f>X13*Y28/100</f>
        <v>1.082955184</v>
      </c>
      <c r="Z13" s="12"/>
      <c r="AA13" s="62"/>
      <c r="AB13" s="17">
        <f>Y13+W13+U13+S13+Q13</f>
        <v>16.665161009000002</v>
      </c>
      <c r="AC13" s="17">
        <f>AB13+O13</f>
        <v>22.364211906222224</v>
      </c>
    </row>
    <row r="14" spans="1:31" s="6" customFormat="1" ht="15" x14ac:dyDescent="0.25">
      <c r="A14" s="60">
        <v>5</v>
      </c>
      <c r="B14" s="55" t="s">
        <v>37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48"/>
      <c r="O14" s="17">
        <v>0</v>
      </c>
      <c r="P14" s="11">
        <v>2.6749999999999998</v>
      </c>
      <c r="Q14" s="13">
        <f>P14*Q28/100</f>
        <v>1.2734497999999999</v>
      </c>
      <c r="R14" s="12">
        <v>12.285</v>
      </c>
      <c r="S14" s="12">
        <f>R14*S28/100</f>
        <v>7.2190468350000003</v>
      </c>
      <c r="T14" s="12"/>
      <c r="U14" s="12"/>
      <c r="V14" s="12">
        <v>8.1020000000000003</v>
      </c>
      <c r="W14" s="12">
        <f>V14*W28/100</f>
        <v>0.70845508400000001</v>
      </c>
      <c r="X14" s="12"/>
      <c r="Y14" s="12"/>
      <c r="Z14" s="12"/>
      <c r="AA14" s="62"/>
      <c r="AB14" s="17">
        <f>W14+S14+Q14</f>
        <v>9.200951718999999</v>
      </c>
      <c r="AC14" s="17">
        <f>AB14+O14</f>
        <v>9.200951718999999</v>
      </c>
    </row>
    <row r="15" spans="1:31" s="6" customFormat="1" ht="15" x14ac:dyDescent="0.25">
      <c r="A15" s="60">
        <v>6</v>
      </c>
      <c r="B15" s="55" t="s">
        <v>38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48"/>
      <c r="O15" s="17">
        <v>0</v>
      </c>
      <c r="P15" s="11">
        <v>1.2110000000000001</v>
      </c>
      <c r="Q15" s="13">
        <f>P15*Q28/100</f>
        <v>0.57650381600000011</v>
      </c>
      <c r="R15" s="12">
        <v>1.3620000000000001</v>
      </c>
      <c r="S15" s="12">
        <f>R15*S28/100</f>
        <v>0.80035342200000004</v>
      </c>
      <c r="T15" s="12"/>
      <c r="U15" s="12"/>
      <c r="V15" s="12">
        <v>5.6710000000000003</v>
      </c>
      <c r="W15" s="12">
        <f>V15*W28/100</f>
        <v>0.49588358200000004</v>
      </c>
      <c r="X15" s="12"/>
      <c r="Y15" s="12"/>
      <c r="Z15" s="12"/>
      <c r="AA15" s="62"/>
      <c r="AB15" s="17">
        <f>W15+S15+Q15</f>
        <v>1.8727408200000002</v>
      </c>
      <c r="AC15" s="17">
        <f>AB15+O15</f>
        <v>1.8727408200000002</v>
      </c>
    </row>
    <row r="16" spans="1:31" s="6" customFormat="1" ht="15" x14ac:dyDescent="0.25">
      <c r="A16" s="60">
        <v>7</v>
      </c>
      <c r="B16" s="55" t="s">
        <v>42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48"/>
      <c r="O16" s="17"/>
      <c r="P16" s="11"/>
      <c r="Q16" s="13"/>
      <c r="R16" s="12">
        <v>2.3679999999999999</v>
      </c>
      <c r="S16" s="71">
        <f>R16*S28/100</f>
        <v>1.3915102079999999</v>
      </c>
      <c r="T16" s="12">
        <v>2.1030000000000002</v>
      </c>
      <c r="U16" s="71">
        <f>T16*U28/100</f>
        <v>1.2375061440000001</v>
      </c>
      <c r="V16" s="12"/>
      <c r="W16" s="12"/>
      <c r="X16" s="12"/>
      <c r="Y16" s="12"/>
      <c r="Z16" s="12"/>
      <c r="AA16" s="62"/>
      <c r="AB16" s="17">
        <f>U16+S16</f>
        <v>2.6290163519999998</v>
      </c>
      <c r="AC16" s="17">
        <f>S16+U16</f>
        <v>2.6290163519999998</v>
      </c>
    </row>
    <row r="17" spans="1:29" s="6" customFormat="1" ht="15" x14ac:dyDescent="0.25">
      <c r="A17" s="60">
        <v>8</v>
      </c>
      <c r="B17" s="55" t="s">
        <v>12</v>
      </c>
      <c r="C17" s="11">
        <f>0.6873*100/1.8</f>
        <v>38.183333333333337</v>
      </c>
      <c r="D17" s="12">
        <f>C17*D28/100</f>
        <v>3.5180977833333333</v>
      </c>
      <c r="E17" s="12">
        <v>12.21</v>
      </c>
      <c r="F17" s="12">
        <f>E17*F28/100</f>
        <v>2.1183739500000001</v>
      </c>
      <c r="G17" s="12">
        <v>9.0210000000000008</v>
      </c>
      <c r="H17" s="12">
        <f>G17*H28/100</f>
        <v>0.72894190500000011</v>
      </c>
      <c r="I17" s="12">
        <v>9.2669999999999995</v>
      </c>
      <c r="J17" s="12">
        <f>I17*J28/100</f>
        <v>2.4979569179999999</v>
      </c>
      <c r="K17" s="12">
        <v>13.401999999999999</v>
      </c>
      <c r="L17" s="12">
        <f>K17*L28/100</f>
        <v>0</v>
      </c>
      <c r="M17" s="12">
        <v>25.925999999999998</v>
      </c>
      <c r="N17" s="48">
        <f>M17*N28/100</f>
        <v>0</v>
      </c>
      <c r="O17" s="17">
        <f>N17+L17+J17+H17+F17+D17</f>
        <v>8.8633705563333329</v>
      </c>
      <c r="P17" s="11"/>
      <c r="Q17" s="13"/>
      <c r="R17" s="12">
        <v>0.28000000000000003</v>
      </c>
      <c r="S17" s="12">
        <f>R17*S28/100</f>
        <v>0.16453667999999999</v>
      </c>
      <c r="T17" s="12">
        <v>0.13300000000000001</v>
      </c>
      <c r="U17" s="12">
        <f>T17*U28/100</f>
        <v>7.8263583999999997E-2</v>
      </c>
      <c r="V17" s="12">
        <v>2.431</v>
      </c>
      <c r="W17" s="12">
        <f>V17*W28/100</f>
        <v>0.21257150199999997</v>
      </c>
      <c r="X17" s="12"/>
      <c r="Y17" s="12"/>
      <c r="Z17" s="12"/>
      <c r="AA17" s="62"/>
      <c r="AB17" s="17">
        <f>W17+U17+S17</f>
        <v>0.45537176599999996</v>
      </c>
      <c r="AC17" s="17">
        <f>AB17+O17</f>
        <v>9.3187423223333337</v>
      </c>
    </row>
    <row r="18" spans="1:29" s="6" customFormat="1" ht="15" x14ac:dyDescent="0.25">
      <c r="A18" s="60">
        <v>9</v>
      </c>
      <c r="B18" s="55" t="s">
        <v>13</v>
      </c>
      <c r="C18" s="11">
        <f>0.1494*100/1.8</f>
        <v>8.3000000000000007</v>
      </c>
      <c r="D18" s="12">
        <f>C18*D28/100</f>
        <v>0.76473709999999995</v>
      </c>
      <c r="E18" s="12">
        <v>6.9560000000000004</v>
      </c>
      <c r="F18" s="12">
        <f>E18*F28/100</f>
        <v>1.20683122</v>
      </c>
      <c r="G18" s="12">
        <v>4.806</v>
      </c>
      <c r="H18" s="12">
        <f>G18*H28/100</f>
        <v>0.38834883000000003</v>
      </c>
      <c r="I18" s="12">
        <v>5.0229999999999997</v>
      </c>
      <c r="J18" s="12">
        <f>I18*J28/100</f>
        <v>1.3539697419999999</v>
      </c>
      <c r="K18" s="12"/>
      <c r="L18" s="12"/>
      <c r="M18" s="12">
        <v>18.518999999999998</v>
      </c>
      <c r="N18" s="48">
        <f>M18*N28/100</f>
        <v>0</v>
      </c>
      <c r="O18" s="17">
        <f>N18+J18+H18+F18+D18</f>
        <v>3.7138868920000001</v>
      </c>
      <c r="P18" s="11"/>
      <c r="Q18" s="13"/>
      <c r="R18" s="12"/>
      <c r="S18" s="12"/>
      <c r="T18" s="12"/>
      <c r="U18" s="12"/>
      <c r="V18" s="12"/>
      <c r="W18" s="12"/>
      <c r="X18" s="12"/>
      <c r="Y18" s="12"/>
      <c r="Z18" s="12"/>
      <c r="AA18" s="62"/>
      <c r="AB18" s="17">
        <v>0</v>
      </c>
      <c r="AC18" s="17">
        <f>O18</f>
        <v>3.7138868920000001</v>
      </c>
    </row>
    <row r="19" spans="1:29" s="6" customFormat="1" ht="30" x14ac:dyDescent="0.25">
      <c r="A19" s="60">
        <v>10</v>
      </c>
      <c r="B19" s="56" t="s">
        <v>14</v>
      </c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48"/>
      <c r="O19" s="17">
        <v>0</v>
      </c>
      <c r="P19" s="11">
        <v>4.1269999999999998</v>
      </c>
      <c r="Q19" s="13">
        <f>P19*Q28/100</f>
        <v>1.9646831119999999</v>
      </c>
      <c r="R19" s="12">
        <v>3.5219999999999998</v>
      </c>
      <c r="S19" s="12">
        <f>R19*S28/100</f>
        <v>2.0696363820000001</v>
      </c>
      <c r="T19" s="12">
        <v>4.6959999999999997</v>
      </c>
      <c r="U19" s="12">
        <f>T19*U28/100</f>
        <v>2.7633518079999999</v>
      </c>
      <c r="V19" s="12">
        <v>3.8580000000000001</v>
      </c>
      <c r="W19" s="12">
        <f>V19*W28/100</f>
        <v>0.337351236</v>
      </c>
      <c r="X19" s="12"/>
      <c r="Y19" s="12"/>
      <c r="Z19" s="12"/>
      <c r="AA19" s="68"/>
      <c r="AB19" s="17">
        <f>W19+U19+S19+Q19</f>
        <v>7.1350225379999994</v>
      </c>
      <c r="AC19" s="17">
        <f>AB19</f>
        <v>7.1350225379999994</v>
      </c>
    </row>
    <row r="20" spans="1:29" s="6" customFormat="1" ht="15" x14ac:dyDescent="0.25">
      <c r="A20" s="60">
        <v>11</v>
      </c>
      <c r="B20" s="55" t="s">
        <v>15</v>
      </c>
      <c r="C20" s="11"/>
      <c r="D20" s="12"/>
      <c r="E20" s="12">
        <v>2.3759999999999999</v>
      </c>
      <c r="F20" s="12">
        <f>E20*F28/100</f>
        <v>0.41222411999999997</v>
      </c>
      <c r="G20" s="12">
        <v>3.0830000000000002</v>
      </c>
      <c r="H20" s="12">
        <f>G20*H28/100</f>
        <v>0.24912181500000002</v>
      </c>
      <c r="I20" s="12">
        <v>2.2010000000000001</v>
      </c>
      <c r="J20" s="12">
        <f>I20*J28/100</f>
        <v>0.59328835400000002</v>
      </c>
      <c r="K20" s="12"/>
      <c r="L20" s="12"/>
      <c r="M20" s="12"/>
      <c r="N20" s="48"/>
      <c r="O20" s="17">
        <f>J20+H20+F20</f>
        <v>1.2546342890000002</v>
      </c>
      <c r="P20" s="11">
        <v>5.407</v>
      </c>
      <c r="Q20" s="13">
        <f>P20*Q28/100</f>
        <v>2.574034792</v>
      </c>
      <c r="R20" s="12">
        <v>6.6070000000000002</v>
      </c>
      <c r="S20" s="12">
        <f>R20*S28/100</f>
        <v>3.8824780170000004</v>
      </c>
      <c r="T20" s="12">
        <v>6.7759999999999998</v>
      </c>
      <c r="U20" s="12">
        <f>T20*U28/100</f>
        <v>3.9873236479999998</v>
      </c>
      <c r="V20" s="12"/>
      <c r="W20" s="12"/>
      <c r="X20" s="12"/>
      <c r="Y20" s="12"/>
      <c r="Z20" s="12">
        <v>4.3479999999999999</v>
      </c>
      <c r="AA20" s="48">
        <f>Z20*AA28/100</f>
        <v>0</v>
      </c>
      <c r="AB20" s="17">
        <f>AA20+U20+S20+Q20</f>
        <v>10.443836457</v>
      </c>
      <c r="AC20" s="17">
        <f>AB20+O20</f>
        <v>11.698470746</v>
      </c>
    </row>
    <row r="21" spans="1:29" s="6" customFormat="1" ht="15" x14ac:dyDescent="0.25">
      <c r="A21" s="60">
        <v>12</v>
      </c>
      <c r="B21" s="55" t="s">
        <v>27</v>
      </c>
      <c r="C21" s="11">
        <v>5.5990000000000002</v>
      </c>
      <c r="D21" s="12">
        <f>C21*D28/100</f>
        <v>0.51587506299999997</v>
      </c>
      <c r="E21" s="12">
        <v>2.13</v>
      </c>
      <c r="F21" s="12">
        <f>E21*F28/100</f>
        <v>0.36954434999999997</v>
      </c>
      <c r="G21" s="12"/>
      <c r="H21" s="12"/>
      <c r="I21" s="12">
        <v>2.2189999999999999</v>
      </c>
      <c r="J21" s="12">
        <f>I21*J28/100</f>
        <v>0.598140326</v>
      </c>
      <c r="K21" s="12"/>
      <c r="L21" s="12"/>
      <c r="M21" s="12"/>
      <c r="N21" s="48"/>
      <c r="O21" s="17">
        <f>J21+F21+D21</f>
        <v>1.4835597389999999</v>
      </c>
      <c r="P21" s="11"/>
      <c r="Q21" s="13"/>
      <c r="R21" s="12"/>
      <c r="S21" s="12"/>
      <c r="T21" s="12"/>
      <c r="U21" s="12"/>
      <c r="V21" s="12"/>
      <c r="W21" s="12"/>
      <c r="X21" s="12"/>
      <c r="Y21" s="12"/>
      <c r="Z21" s="12"/>
      <c r="AA21" s="48"/>
      <c r="AB21" s="17">
        <f>S21</f>
        <v>0</v>
      </c>
      <c r="AC21" s="17">
        <f>AB21+O21</f>
        <v>1.4835597389999999</v>
      </c>
    </row>
    <row r="22" spans="1:29" s="6" customFormat="1" ht="15" x14ac:dyDescent="0.25">
      <c r="A22" s="60">
        <v>13</v>
      </c>
      <c r="B22" s="57" t="s">
        <v>16</v>
      </c>
      <c r="C22" s="11">
        <f>0.0564*100/1.8</f>
        <v>3.1333333333333329</v>
      </c>
      <c r="D22" s="12">
        <f>C22*D28/100</f>
        <v>0.28869593333333327</v>
      </c>
      <c r="E22" s="12">
        <v>12.516999999999999</v>
      </c>
      <c r="F22" s="12">
        <f>E22*F28/100</f>
        <v>2.1716369149999997</v>
      </c>
      <c r="G22" s="12">
        <v>13.170999999999999</v>
      </c>
      <c r="H22" s="12">
        <f>G22*H28/100</f>
        <v>1.0642826550000002</v>
      </c>
      <c r="I22" s="12">
        <v>17.302</v>
      </c>
      <c r="J22" s="12">
        <f>I22*J28/100</f>
        <v>4.6638233079999996</v>
      </c>
      <c r="K22" s="12"/>
      <c r="L22" s="12"/>
      <c r="M22" s="12">
        <v>18.518999999999998</v>
      </c>
      <c r="N22" s="48">
        <f>M22*N28/100</f>
        <v>0</v>
      </c>
      <c r="O22" s="17">
        <f>N22+J22+H22+F22+D22</f>
        <v>8.1884388113333326</v>
      </c>
      <c r="P22" s="11"/>
      <c r="Q22" s="13"/>
      <c r="R22" s="12"/>
      <c r="S22" s="12"/>
      <c r="T22" s="12"/>
      <c r="U22" s="12"/>
      <c r="V22" s="12"/>
      <c r="W22" s="12"/>
      <c r="X22" s="12"/>
      <c r="Y22" s="12"/>
      <c r="Z22" s="12"/>
      <c r="AA22" s="68"/>
      <c r="AB22" s="17">
        <v>0</v>
      </c>
      <c r="AC22" s="17">
        <f>O22</f>
        <v>8.1884388113333326</v>
      </c>
    </row>
    <row r="23" spans="1:29" s="6" customFormat="1" ht="15" x14ac:dyDescent="0.25">
      <c r="A23" s="60">
        <v>14</v>
      </c>
      <c r="B23" s="58" t="s">
        <v>17</v>
      </c>
      <c r="C23" s="11">
        <f>0.3034*100/1.8</f>
        <v>16.855555555555554</v>
      </c>
      <c r="D23" s="12">
        <f>C23*D28/100</f>
        <v>1.5530203222222221</v>
      </c>
      <c r="E23" s="12">
        <v>36.853999999999999</v>
      </c>
      <c r="F23" s="12">
        <f>E23*F28/100</f>
        <v>6.3939847299999997</v>
      </c>
      <c r="G23" s="12">
        <v>49.32</v>
      </c>
      <c r="H23" s="12">
        <f>G23*H28/100</f>
        <v>3.9853026000000007</v>
      </c>
      <c r="I23" s="12">
        <v>37.261000000000003</v>
      </c>
      <c r="J23" s="12">
        <f>I23*J28/100</f>
        <v>10.043851594000001</v>
      </c>
      <c r="K23" s="12"/>
      <c r="L23" s="12"/>
      <c r="M23" s="12">
        <v>11.111000000000001</v>
      </c>
      <c r="N23" s="48">
        <f>M23*N28/100</f>
        <v>0</v>
      </c>
      <c r="O23" s="18">
        <f>N23+J23+H23+F23+D23</f>
        <v>21.97615924622222</v>
      </c>
      <c r="P23" s="14">
        <v>40.19</v>
      </c>
      <c r="Q23" s="15">
        <f>P23*Q28/100</f>
        <v>19.13269064</v>
      </c>
      <c r="R23" s="16">
        <v>26.827999999999999</v>
      </c>
      <c r="S23" s="16">
        <f>R23*S28/100</f>
        <v>15.764964468000001</v>
      </c>
      <c r="T23" s="16">
        <v>31.286000000000001</v>
      </c>
      <c r="U23" s="16">
        <f>T23*U28/100</f>
        <v>18.410184128000001</v>
      </c>
      <c r="V23" s="16">
        <v>26.425000000000001</v>
      </c>
      <c r="W23" s="16">
        <f>V23*W28/100</f>
        <v>2.3106548500000001</v>
      </c>
      <c r="X23" s="16"/>
      <c r="Y23" s="16"/>
      <c r="Z23" s="16"/>
      <c r="AA23" s="63"/>
      <c r="AB23" s="18">
        <f>Q23+S23+U23+W23</f>
        <v>55.618494086000005</v>
      </c>
      <c r="AC23" s="18">
        <f>AB23+O23</f>
        <v>77.594653332222222</v>
      </c>
    </row>
    <row r="24" spans="1:29" s="6" customFormat="1" ht="15" x14ac:dyDescent="0.25">
      <c r="A24" s="60">
        <v>15</v>
      </c>
      <c r="B24" s="55" t="s">
        <v>39</v>
      </c>
      <c r="C24" s="11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48"/>
      <c r="O24" s="17">
        <v>0</v>
      </c>
      <c r="P24" s="11">
        <v>11.25</v>
      </c>
      <c r="Q24" s="12">
        <f>P24*Q28/100</f>
        <v>5.3556299999999997</v>
      </c>
      <c r="R24" s="12">
        <v>8.8420000000000005</v>
      </c>
      <c r="S24" s="12">
        <f>R24*S28/100</f>
        <v>5.1958333020000005</v>
      </c>
      <c r="T24" s="12">
        <v>13.928000000000001</v>
      </c>
      <c r="U24" s="12">
        <f>T24*U28/100</f>
        <v>8.1959037440000007</v>
      </c>
      <c r="V24" s="12">
        <v>6.7130000000000001</v>
      </c>
      <c r="W24" s="12">
        <f>V24*W28/100</f>
        <v>0.586998146</v>
      </c>
      <c r="X24" s="12"/>
      <c r="Y24" s="12"/>
      <c r="Z24" s="12"/>
      <c r="AA24" s="68"/>
      <c r="AB24" s="17">
        <f>W24+U24+S24+Q24</f>
        <v>19.334365192</v>
      </c>
      <c r="AC24" s="17">
        <f>AB24+O24</f>
        <v>19.334365192</v>
      </c>
    </row>
    <row r="25" spans="1:29" s="6" customFormat="1" ht="30" x14ac:dyDescent="0.25">
      <c r="A25" s="60">
        <v>16</v>
      </c>
      <c r="B25" s="64" t="s">
        <v>40</v>
      </c>
      <c r="C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48"/>
      <c r="O25" s="18">
        <v>0</v>
      </c>
      <c r="P25" s="14">
        <v>4.5069999999999997</v>
      </c>
      <c r="Q25" s="16">
        <f>P25*Q28/100</f>
        <v>2.145584392</v>
      </c>
      <c r="R25" s="16">
        <v>1.36</v>
      </c>
      <c r="S25" s="16">
        <f>R25*S28/100</f>
        <v>0.79917815999999997</v>
      </c>
      <c r="T25" s="16">
        <v>3.0129999999999999</v>
      </c>
      <c r="U25" s="16">
        <f>T25*U28/100</f>
        <v>1.7729938239999998</v>
      </c>
      <c r="V25" s="16"/>
      <c r="W25" s="16"/>
      <c r="X25" s="16"/>
      <c r="Y25" s="16"/>
      <c r="Z25" s="16"/>
      <c r="AA25" s="63"/>
      <c r="AB25" s="18">
        <f>U25+S25+Q25</f>
        <v>4.7177563759999996</v>
      </c>
      <c r="AC25" s="18">
        <f>AB25+O25</f>
        <v>4.7177563759999996</v>
      </c>
    </row>
    <row r="26" spans="1:29" s="6" customFormat="1" ht="15.75" thickBot="1" x14ac:dyDescent="0.3">
      <c r="A26" s="61">
        <v>17</v>
      </c>
      <c r="B26" s="69" t="s">
        <v>41</v>
      </c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1"/>
      <c r="O26" s="52">
        <v>0</v>
      </c>
      <c r="P26" s="49">
        <v>2.387</v>
      </c>
      <c r="Q26" s="50">
        <f>P26*Q28/100</f>
        <v>1.136345672</v>
      </c>
      <c r="R26" s="50"/>
      <c r="S26" s="50"/>
      <c r="T26" s="50">
        <v>2.1749999999999998</v>
      </c>
      <c r="U26" s="50">
        <f>T26*U28/100</f>
        <v>1.2798744</v>
      </c>
      <c r="V26" s="50"/>
      <c r="W26" s="50"/>
      <c r="X26" s="50"/>
      <c r="Y26" s="50"/>
      <c r="Z26" s="50"/>
      <c r="AA26" s="70"/>
      <c r="AB26" s="52">
        <f>U26+Q26</f>
        <v>2.4162200719999998</v>
      </c>
      <c r="AC26" s="52">
        <f>AB26+O26</f>
        <v>2.4162200719999998</v>
      </c>
    </row>
    <row r="27" spans="1:29" s="8" customFormat="1" ht="15.75" thickBot="1" x14ac:dyDescent="0.3">
      <c r="A27" s="38"/>
      <c r="B27" s="33" t="s">
        <v>20</v>
      </c>
      <c r="C27" s="23">
        <f t="shared" ref="C27:N27" si="0">SUM(C10:C23)</f>
        <v>84.426777777777772</v>
      </c>
      <c r="D27" s="21">
        <f t="shared" si="0"/>
        <v>7.7788300241111106</v>
      </c>
      <c r="E27" s="22">
        <f t="shared" si="0"/>
        <v>82.253</v>
      </c>
      <c r="F27" s="22">
        <f>SUM(F10:F26)</f>
        <v>14.270484235</v>
      </c>
      <c r="G27" s="22">
        <f t="shared" si="0"/>
        <v>87.177999999999997</v>
      </c>
      <c r="H27" s="22">
        <f>SUM(H10:H26)</f>
        <v>7.0444182900000012</v>
      </c>
      <c r="I27" s="22">
        <f t="shared" si="0"/>
        <v>81.932999999999993</v>
      </c>
      <c r="J27" s="22">
        <f>SUM(J10:J26)</f>
        <v>22.085367882</v>
      </c>
      <c r="K27" s="22">
        <f t="shared" si="0"/>
        <v>16.494999999999997</v>
      </c>
      <c r="L27" s="22">
        <f t="shared" si="0"/>
        <v>0</v>
      </c>
      <c r="M27" s="22">
        <f t="shared" si="0"/>
        <v>92.593999999999994</v>
      </c>
      <c r="N27" s="23">
        <f t="shared" si="0"/>
        <v>0</v>
      </c>
      <c r="O27" s="24">
        <f>O13+O17+O18+O20+O21+O22+O23</f>
        <v>51.17910043111111</v>
      </c>
      <c r="P27" s="39">
        <f>SUM(P10:P26)</f>
        <v>90.057000000000002</v>
      </c>
      <c r="Q27" s="21">
        <f>SUM(Q10:Q23)</f>
        <v>34.234615128000002</v>
      </c>
      <c r="R27" s="22">
        <f>SUM(R10:R23)</f>
        <v>72.302999999999997</v>
      </c>
      <c r="S27" s="22">
        <f>SUM(S10:S23)</f>
        <v>42.487484193</v>
      </c>
      <c r="T27" s="22">
        <f>SUM(T10:T24)</f>
        <v>79.274000000000001</v>
      </c>
      <c r="U27" s="22">
        <f t="shared" ref="U27:AA27" si="1">SUM(U10:U23)</f>
        <v>38.452723008000007</v>
      </c>
      <c r="V27" s="22">
        <f t="shared" si="1"/>
        <v>92.013999999999996</v>
      </c>
      <c r="W27" s="22">
        <f t="shared" si="1"/>
        <v>8.0458881880000011</v>
      </c>
      <c r="X27" s="22">
        <f t="shared" si="1"/>
        <v>28.571000000000002</v>
      </c>
      <c r="Y27" s="22">
        <f t="shared" si="1"/>
        <v>1.082955184</v>
      </c>
      <c r="Z27" s="23">
        <f t="shared" si="1"/>
        <v>30.434999999999995</v>
      </c>
      <c r="AA27" s="23">
        <f t="shared" si="1"/>
        <v>0</v>
      </c>
      <c r="AB27" s="24">
        <f>SUM(AB10:AB26)</f>
        <v>150.77200734100001</v>
      </c>
      <c r="AC27" s="40">
        <f>AC10+AC11+AC12+AC13+AC14+AC15+AC16+AC17+AC18+AC19+AC20+AC21+AC22+AC23+AC24+AC25+AC26</f>
        <v>201.95110777211113</v>
      </c>
    </row>
    <row r="28" spans="1:29" s="8" customFormat="1" ht="15.75" thickBot="1" x14ac:dyDescent="0.3">
      <c r="A28" s="34"/>
      <c r="B28" s="33" t="s">
        <v>21</v>
      </c>
      <c r="C28" s="20"/>
      <c r="D28" s="21">
        <v>9.2136999999999993</v>
      </c>
      <c r="E28" s="19"/>
      <c r="F28" s="22">
        <v>17.349499999999999</v>
      </c>
      <c r="G28" s="19"/>
      <c r="H28" s="22">
        <v>8.0805000000000007</v>
      </c>
      <c r="I28" s="19"/>
      <c r="J28" s="22">
        <v>26.955400000000001</v>
      </c>
      <c r="K28" s="19"/>
      <c r="L28" s="22">
        <v>0</v>
      </c>
      <c r="M28" s="19"/>
      <c r="N28" s="23">
        <v>0</v>
      </c>
      <c r="O28" s="24">
        <f>N28+L28+J28+H28+F28+D28</f>
        <v>61.599099999999993</v>
      </c>
      <c r="P28" s="25"/>
      <c r="Q28" s="21">
        <v>47.605600000000003</v>
      </c>
      <c r="R28" s="19"/>
      <c r="S28" s="22">
        <v>58.763100000000001</v>
      </c>
      <c r="T28" s="19"/>
      <c r="U28" s="22">
        <v>58.844799999999999</v>
      </c>
      <c r="V28" s="19"/>
      <c r="W28" s="19">
        <v>8.7441999999999993</v>
      </c>
      <c r="X28" s="19"/>
      <c r="Y28" s="22">
        <v>3.7904</v>
      </c>
      <c r="Z28" s="20"/>
      <c r="AA28" s="23">
        <v>0</v>
      </c>
      <c r="AB28" s="21">
        <f>Y28+W28+U28+S28+Q28</f>
        <v>177.74810000000002</v>
      </c>
      <c r="AC28" s="29">
        <f>AB28+O28</f>
        <v>239.34720000000002</v>
      </c>
    </row>
    <row r="29" spans="1:29" s="8" customFormat="1" ht="15.75" thickBot="1" x14ac:dyDescent="0.3">
      <c r="A29" s="35"/>
      <c r="B29" s="33" t="s">
        <v>22</v>
      </c>
      <c r="C29" s="20"/>
      <c r="D29" s="21">
        <f>D28-D27</f>
        <v>1.4348699758888888</v>
      </c>
      <c r="E29" s="19"/>
      <c r="F29" s="22">
        <f>F28-F27</f>
        <v>3.0790157649999994</v>
      </c>
      <c r="G29" s="19"/>
      <c r="H29" s="22">
        <f>H28-H27</f>
        <v>1.0360817099999995</v>
      </c>
      <c r="I29" s="19"/>
      <c r="J29" s="22">
        <f>J28-J27</f>
        <v>4.870032118000001</v>
      </c>
      <c r="K29" s="19"/>
      <c r="L29" s="22">
        <f>L28-L27</f>
        <v>0</v>
      </c>
      <c r="M29" s="19"/>
      <c r="N29" s="23">
        <f>N28-N27</f>
        <v>0</v>
      </c>
      <c r="O29" s="24">
        <f>N29+J29+H29+F29+D29</f>
        <v>10.419999568888889</v>
      </c>
      <c r="P29" s="25"/>
      <c r="Q29" s="26">
        <f>Q28-Q27</f>
        <v>13.370984872000001</v>
      </c>
      <c r="R29" s="19"/>
      <c r="S29" s="19">
        <f>S28-S27</f>
        <v>16.275615807000001</v>
      </c>
      <c r="T29" s="19"/>
      <c r="U29" s="22">
        <f>U28-U27</f>
        <v>20.392076991999993</v>
      </c>
      <c r="V29" s="19"/>
      <c r="W29" s="22">
        <f>W28-W27</f>
        <v>0.69831181199999826</v>
      </c>
      <c r="X29" s="19"/>
      <c r="Y29" s="22">
        <f>Y28-Y27</f>
        <v>2.7074448159999998</v>
      </c>
      <c r="Z29" s="20"/>
      <c r="AA29" s="23">
        <f>AA28-AA27</f>
        <v>0</v>
      </c>
      <c r="AB29" s="27">
        <f>AA29+Y29+W29+U29+S29+Q29</f>
        <v>53.444434298999994</v>
      </c>
      <c r="AC29" s="28">
        <f>AB29+O30</f>
        <v>53.444434298999994</v>
      </c>
    </row>
    <row r="30" spans="1:29" s="8" customFormat="1" ht="40.5" customHeight="1" x14ac:dyDescent="0.25">
      <c r="A30" s="74" t="s">
        <v>44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s="8" customFormat="1" ht="1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spans="1:29" s="8" customFormat="1" ht="1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73"/>
      <c r="AC32" s="36"/>
    </row>
    <row r="33" spans="1:29" s="8" customFormat="1" ht="1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spans="1:29" s="8" customFormat="1" ht="15" x14ac:dyDescent="0.25">
      <c r="A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B34" s="72"/>
    </row>
    <row r="35" spans="1:29" s="8" customFormat="1" ht="15" x14ac:dyDescent="0.25">
      <c r="A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9" ht="14.25" customHeight="1" x14ac:dyDescent="0.25">
      <c r="F36" s="7"/>
    </row>
  </sheetData>
  <mergeCells count="11">
    <mergeCell ref="A30:AC30"/>
    <mergeCell ref="B5:Z6"/>
    <mergeCell ref="AA1:AE1"/>
    <mergeCell ref="A8:A9"/>
    <mergeCell ref="B8:B9"/>
    <mergeCell ref="X2:AB4"/>
    <mergeCell ref="C8:N8"/>
    <mergeCell ref="P8:AA8"/>
    <mergeCell ref="AB8:AB9"/>
    <mergeCell ref="AC8:AC9"/>
    <mergeCell ref="O8:O9"/>
  </mergeCells>
  <pageMargins left="0.31496062992125984" right="0.31496062992125984" top="0.74803149606299213" bottom="0.74803149606299213" header="0.31496062992125984" footer="0.31496062992125984"/>
  <pageSetup paperSize="9" scale="60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2025-02-19T08:55:37Z</dcterms:modified>
</cp:coreProperties>
</file>