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805"/>
  </bookViews>
  <sheets>
    <sheet name="Приложение 7 " sheetId="4" r:id="rId1"/>
  </sheets>
  <definedNames>
    <definedName name="_xlnm._FilterDatabase" localSheetId="0" hidden="1">'Приложение 7 '!$A$13:$F$59</definedName>
    <definedName name="_xlnm.Print_Titles" localSheetId="0">'Приложение 7 '!$11:$13</definedName>
    <definedName name="_xlnm.Print_Area" localSheetId="0">'Приложение 7 '!$A$1:$E$59</definedName>
  </definedNames>
  <calcPr calcId="125725" iterate="1"/>
</workbook>
</file>

<file path=xl/calcChain.xml><?xml version="1.0" encoding="utf-8"?>
<calcChain xmlns="http://schemas.openxmlformats.org/spreadsheetml/2006/main">
  <c r="E65" i="4"/>
  <c r="D65"/>
  <c r="C65"/>
  <c r="E56"/>
  <c r="D56"/>
  <c r="C56"/>
  <c r="E54"/>
  <c r="D54"/>
  <c r="C54"/>
  <c r="E55"/>
  <c r="D55"/>
  <c r="C55"/>
  <c r="E53"/>
  <c r="D53"/>
  <c r="C53"/>
  <c r="C64" l="1"/>
  <c r="C79" s="1"/>
  <c r="D80" l="1"/>
  <c r="C66" l="1"/>
  <c r="C81" s="1"/>
  <c r="C80" l="1"/>
  <c r="C67"/>
  <c r="C82" s="1"/>
  <c r="D64"/>
  <c r="D79" s="1"/>
  <c r="E64"/>
  <c r="E79" s="1"/>
  <c r="E67" l="1"/>
  <c r="E82" s="1"/>
  <c r="D67"/>
  <c r="D82" s="1"/>
  <c r="E66"/>
  <c r="E81" s="1"/>
  <c r="D66"/>
  <c r="D81" s="1"/>
  <c r="E80"/>
  <c r="E57"/>
  <c r="D57"/>
  <c r="C57"/>
  <c r="E52"/>
  <c r="D52"/>
  <c r="E49"/>
  <c r="E86" s="1"/>
  <c r="E98" s="1"/>
  <c r="D49"/>
  <c r="D86" s="1"/>
  <c r="D98" s="1"/>
  <c r="C49"/>
  <c r="C86" s="1"/>
  <c r="E44"/>
  <c r="D44"/>
  <c r="C44"/>
  <c r="E41"/>
  <c r="D41"/>
  <c r="C41"/>
  <c r="E36"/>
  <c r="D36"/>
  <c r="C36"/>
  <c r="E34"/>
  <c r="D34"/>
  <c r="C34"/>
  <c r="E31"/>
  <c r="D31"/>
  <c r="C31"/>
  <c r="E28"/>
  <c r="E88" s="1"/>
  <c r="D28"/>
  <c r="C28"/>
  <c r="C23"/>
  <c r="E23"/>
  <c r="D23"/>
  <c r="E18"/>
  <c r="D18"/>
  <c r="E14"/>
  <c r="D14"/>
  <c r="C14"/>
  <c r="D59" l="1"/>
  <c r="D62" s="1"/>
  <c r="D88"/>
  <c r="D100" s="1"/>
  <c r="E59"/>
  <c r="E62" s="1"/>
  <c r="E87"/>
  <c r="E99" s="1"/>
  <c r="C98"/>
  <c r="D87"/>
  <c r="D99" s="1"/>
  <c r="E100"/>
  <c r="D68"/>
  <c r="D83" s="1"/>
  <c r="E68"/>
  <c r="E83" s="1"/>
  <c r="C18"/>
  <c r="C59" s="1"/>
  <c r="C62" s="1"/>
  <c r="C52"/>
  <c r="C100" l="1"/>
  <c r="C87"/>
  <c r="C88"/>
  <c r="E89"/>
  <c r="E90" s="1"/>
  <c r="D89"/>
  <c r="D90" s="1"/>
  <c r="D69"/>
  <c r="E69"/>
  <c r="E101" l="1"/>
  <c r="D101"/>
  <c r="C99"/>
  <c r="C89"/>
  <c r="C68"/>
  <c r="C69" s="1"/>
  <c r="C90" l="1"/>
  <c r="C101"/>
  <c r="C83"/>
</calcChain>
</file>

<file path=xl/sharedStrings.xml><?xml version="1.0" encoding="utf-8"?>
<sst xmlns="http://schemas.openxmlformats.org/spreadsheetml/2006/main" count="70" uniqueCount="36">
  <si>
    <t>Наименование межбюджетных трансфертов, городского (сельского) поселения</t>
  </si>
  <si>
    <t>Сумма (руб.)</t>
  </si>
  <si>
    <t>№ п/п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</si>
  <si>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</si>
  <si>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</si>
  <si>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</si>
  <si>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</si>
  <si>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</si>
  <si>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</si>
  <si>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</si>
  <si>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</si>
  <si>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</si>
  <si>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</si>
  <si>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</si>
  <si>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ИТОГО:</t>
  </si>
  <si>
    <t>Городское поселение Дудинка</t>
  </si>
  <si>
    <t>Сельское поселение Караул</t>
  </si>
  <si>
    <t>Сельское поселение Хатанга</t>
  </si>
  <si>
    <t>Городское поселение Диксон</t>
  </si>
  <si>
    <t>2021 год</t>
  </si>
  <si>
    <t>Иные межбюджетные трансферты бюджетам сельских поселений на реализацию соглашений о передаче органам местного самоуправления сельских поселений отдельных  полномочий органов местного самоуправления Таймырского Долгано-Ненецкого муниципального района, предусмотренных п. 7 ст. 14 Федерального закона от 06.10.2003 №131-ФЗ «Об общих принципах организации местного самоуправления в Российской Федерации»</t>
  </si>
  <si>
    <t>Иные межбюджетные трансферты бюджетам сельских поселений на реализацию соглашений о передаче органам местного самоуправления сельских поселений отдельных  полномочий органов местного самоуправления Таймырского Долгано-Ненецкого муниципального района, предусмотренных п. 20 ст. 14 Федерального закона от 06.10.2003 №131-ФЗ «Об общих принципах организации местного самоуправления в Российской Федерации»</t>
  </si>
  <si>
    <t>Иные межбюджетные трансферты бюджетам городских и сельских поселений Таймырского Долгано-Ненецкого муниципального района на реализацию полномочий органов местного самоуправления Таймырского Долгано-Ненецкого муниципального района по выдаче разрешений на установку и эксплуатацию рекламных конструкций в соответствии с заключенными соглашениями</t>
  </si>
  <si>
    <t>Иные межбюджетные трансферты бюджетам городских и сельских поселений Таймырского Долгано-Ненецкого муниципального района на реализацию полномочий органов местного самоуправления Таймырского Долгано-Ненецкого муниципального района по организации предоставления дополнительного образования в соответствии с заключенными соглашениями</t>
  </si>
  <si>
    <t>Иные межбюджетные трансферты бюджетам сельских поселений Таймырского Долгано-Ненецкого муниципального района на реализацию полномочий органов местного самоуправления Таймырского Долгано-Ненецкого муниципального района по организации библиотечного обслуживания населения, комплектованию и обеспечению сохранности библиотечных фондов библиотек поселений в соответствии с заключенными соглашениями</t>
  </si>
  <si>
    <t>Иные межбюджетные трансферты бюджетам городских и сельских поселений Таймырского Долгано- Ненецкого муниципального района на реализацию мероприятий муниципальной программы «Развитие культуры и туризма в Таймырском Долгано-Ненецком муниципальном районе»</t>
  </si>
  <si>
    <t>Иные межбюджетные трансферты бюджетам городских и сельских поселений Таймырского Долгано-Ненецкого муниципального района общего характера</t>
  </si>
  <si>
    <t>2022 год</t>
  </si>
  <si>
    <t>Субвенции бюджетам городских и сельских поселений Таймырского Долгано-Ненецкого муниципального района на осуществление переданных полномочий Российской Федерации на государственную регистрацию актов гражданского состояния</t>
  </si>
  <si>
    <t>Субвенции бюджетам городских и сельских поселений Таймырского Долгано-Ненецкого муниципального района на выполнение государственных полномочий по созданию и обеспечению деятельности административных комиссий</t>
  </si>
  <si>
    <t>Субвенции бюджетам городских и сельских поселений Таймырского Долгано-Ненецкого муниципального района на осуществление первичного воинского учета на территориях, где отсутствуют военные комиссариаты</t>
  </si>
  <si>
    <t>Дотации на выравнивание бюджетной обеспеченности поселений, входящих в состав Таймырского Долгано-Ненецкого муниципального района</t>
  </si>
  <si>
    <t>Иные межбюджетные трансферты бюджетам городских и сельских поселений Таймырского Долгано- Ненецкого муниципального района на реализацию программ формирования современной городской среды, предоставляемые в рамках муниципальной программы Таймырского Долгано-Ненецкого муниципального района "Развитие инфраструктуры Таймырского Долгано-Ненецкого муниципального района"</t>
  </si>
  <si>
    <t>2023 год</t>
  </si>
  <si>
    <t xml:space="preserve">Распределение межбюджетных трансфертов между бюджетами поселений за счет средств субвенций из краевого бюджета, а также собственных доходов и источников финансирования дефицита районного бюджета, в том числе на реализацию Соглашений, заключенных с органами местного самоуправления поселений муниципального района, о передаче им осуществления части полномочий муниципального района, реализацию мероприятий в рамках муниципальных программ муниципального района, на 2021 год и плановый период 2022-2023 годов </t>
  </si>
  <si>
    <t>12.</t>
  </si>
</sst>
</file>

<file path=xl/styles.xml><?xml version="1.0" encoding="utf-8"?>
<styleSheet xmlns="http://schemas.openxmlformats.org/spreadsheetml/2006/main">
  <numFmts count="4">
    <numFmt numFmtId="164" formatCode="000"/>
    <numFmt numFmtId="165" formatCode="#,##0.00;[Red]\-#,##0.00;0.00"/>
    <numFmt numFmtId="166" formatCode="#,##0.00_ ;[Red]\-#,##0.00\ "/>
    <numFmt numFmtId="167" formatCode="#,##0.00;[Red]\-#,##0.00"/>
  </numFmts>
  <fonts count="22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15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70">
    <xf numFmtId="0" fontId="0" fillId="0" borderId="0" xfId="0"/>
    <xf numFmtId="0" fontId="6" fillId="0" borderId="0" xfId="1" applyFont="1"/>
    <xf numFmtId="0" fontId="7" fillId="0" borderId="0" xfId="0" applyFont="1" applyFill="1" applyBorder="1" applyAlignment="1">
      <alignment horizontal="center" vertical="center" wrapText="1"/>
    </xf>
    <xf numFmtId="0" fontId="8" fillId="0" borderId="0" xfId="1" applyFont="1" applyProtection="1">
      <protection hidden="1"/>
    </xf>
    <xf numFmtId="0" fontId="8" fillId="0" borderId="0" xfId="1" applyNumberFormat="1" applyFont="1" applyFill="1" applyAlignment="1" applyProtection="1">
      <protection hidden="1"/>
    </xf>
    <xf numFmtId="0" fontId="8" fillId="0" borderId="0" xfId="1" applyNumberFormat="1" applyFont="1" applyFill="1" applyBorder="1" applyAlignment="1" applyProtection="1">
      <protection hidden="1"/>
    </xf>
    <xf numFmtId="164" fontId="9" fillId="0" borderId="3" xfId="2" applyNumberFormat="1" applyFont="1" applyFill="1" applyBorder="1" applyAlignment="1" applyProtection="1">
      <alignment horizontal="left" vertical="center" wrapText="1"/>
      <protection hidden="1"/>
    </xf>
    <xf numFmtId="165" fontId="10" fillId="0" borderId="3" xfId="1" applyNumberFormat="1" applyFont="1" applyFill="1" applyBorder="1" applyAlignment="1" applyProtection="1">
      <alignment horizontal="right" vertical="center"/>
      <protection hidden="1"/>
    </xf>
    <xf numFmtId="165" fontId="9" fillId="0" borderId="3" xfId="1" applyNumberFormat="1" applyFont="1" applyFill="1" applyBorder="1" applyAlignment="1" applyProtection="1">
      <alignment horizontal="right" vertical="center"/>
      <protection hidden="1"/>
    </xf>
    <xf numFmtId="0" fontId="9" fillId="0" borderId="0" xfId="1" applyNumberFormat="1" applyFont="1" applyFill="1" applyAlignment="1" applyProtection="1">
      <protection hidden="1"/>
    </xf>
    <xf numFmtId="164" fontId="10" fillId="0" borderId="3" xfId="1" applyNumberFormat="1" applyFont="1" applyFill="1" applyBorder="1" applyAlignment="1" applyProtection="1">
      <alignment horizontal="left" vertical="center" wrapText="1"/>
      <protection hidden="1"/>
    </xf>
    <xf numFmtId="164" fontId="10" fillId="0" borderId="3" xfId="1" applyNumberFormat="1" applyFont="1" applyFill="1" applyBorder="1" applyAlignment="1" applyProtection="1">
      <alignment vertical="center" wrapText="1"/>
      <protection hidden="1"/>
    </xf>
    <xf numFmtId="0" fontId="10" fillId="0" borderId="3" xfId="0" applyNumberFormat="1" applyFont="1" applyFill="1" applyBorder="1" applyAlignment="1" applyProtection="1">
      <alignment horizontal="justify" vertical="center" wrapText="1"/>
      <protection hidden="1"/>
    </xf>
    <xf numFmtId="0" fontId="10" fillId="0" borderId="3" xfId="0" applyNumberFormat="1" applyFont="1" applyFill="1" applyBorder="1" applyAlignment="1" applyProtection="1">
      <alignment horizontal="left" vertical="center" wrapText="1"/>
      <protection hidden="1"/>
    </xf>
    <xf numFmtId="0" fontId="6" fillId="0" borderId="0" xfId="1" applyFont="1" applyAlignment="1">
      <alignment vertical="center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5" fontId="14" fillId="0" borderId="5" xfId="1" applyNumberFormat="1" applyFont="1" applyFill="1" applyBorder="1" applyAlignment="1" applyProtection="1">
      <alignment horizontal="right" vertical="center"/>
      <protection hidden="1"/>
    </xf>
    <xf numFmtId="165" fontId="14" fillId="0" borderId="1" xfId="1" applyNumberFormat="1" applyFont="1" applyFill="1" applyBorder="1" applyAlignment="1" applyProtection="1">
      <alignment horizontal="right" vertical="center"/>
      <protection hidden="1"/>
    </xf>
    <xf numFmtId="165" fontId="14" fillId="0" borderId="4" xfId="1" applyNumberFormat="1" applyFont="1" applyFill="1" applyBorder="1" applyAlignment="1" applyProtection="1">
      <alignment horizontal="right" vertical="center"/>
      <protection hidden="1"/>
    </xf>
    <xf numFmtId="165" fontId="14" fillId="0" borderId="3" xfId="1" applyNumberFormat="1" applyFont="1" applyFill="1" applyBorder="1" applyAlignment="1" applyProtection="1">
      <alignment horizontal="right" vertical="center"/>
      <protection hidden="1"/>
    </xf>
    <xf numFmtId="165" fontId="14" fillId="0" borderId="7" xfId="1" applyNumberFormat="1" applyFont="1" applyFill="1" applyBorder="1" applyAlignment="1" applyProtection="1">
      <alignment horizontal="right" vertical="center"/>
      <protection hidden="1"/>
    </xf>
    <xf numFmtId="165" fontId="14" fillId="0" borderId="6" xfId="1" applyNumberFormat="1" applyFont="1" applyFill="1" applyBorder="1" applyAlignment="1" applyProtection="1">
      <alignment horizontal="right" vertical="center"/>
      <protection hidden="1"/>
    </xf>
    <xf numFmtId="0" fontId="10" fillId="0" borderId="3" xfId="1" applyFont="1" applyFill="1" applyBorder="1" applyAlignment="1">
      <alignment horizontal="center" vertical="center"/>
    </xf>
    <xf numFmtId="0" fontId="9" fillId="0" borderId="3" xfId="1" applyFont="1" applyBorder="1"/>
    <xf numFmtId="0" fontId="10" fillId="0" borderId="3" xfId="1" applyNumberFormat="1" applyFont="1" applyFill="1" applyBorder="1" applyAlignment="1" applyProtection="1">
      <alignment horizontal="left" vertical="center" wrapText="1"/>
      <protection hidden="1"/>
    </xf>
    <xf numFmtId="0" fontId="18" fillId="0" borderId="0" xfId="0" applyFont="1" applyFill="1" applyAlignment="1">
      <alignment vertical="center"/>
    </xf>
    <xf numFmtId="165" fontId="10" fillId="0" borderId="3" xfId="1" applyNumberFormat="1" applyFont="1" applyFill="1" applyBorder="1" applyAlignment="1" applyProtection="1">
      <alignment vertical="center"/>
      <protection hidden="1"/>
    </xf>
    <xf numFmtId="0" fontId="6" fillId="0" borderId="0" xfId="1" applyFont="1" applyFill="1" applyAlignment="1">
      <alignment vertical="center"/>
    </xf>
    <xf numFmtId="166" fontId="5" fillId="0" borderId="9" xfId="1" applyNumberFormat="1" applyFont="1" applyFill="1" applyBorder="1" applyAlignment="1">
      <alignment vertical="center"/>
    </xf>
    <xf numFmtId="166" fontId="5" fillId="0" borderId="9" xfId="1" applyNumberFormat="1" applyFont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6" fontId="5" fillId="0" borderId="3" xfId="1" applyNumberFormat="1" applyFont="1" applyBorder="1" applyAlignment="1">
      <alignment vertical="center"/>
    </xf>
    <xf numFmtId="166" fontId="5" fillId="0" borderId="4" xfId="1" applyNumberFormat="1" applyFont="1" applyBorder="1" applyAlignment="1">
      <alignment vertical="center"/>
    </xf>
    <xf numFmtId="166" fontId="5" fillId="0" borderId="11" xfId="1" applyNumberFormat="1" applyFont="1" applyFill="1" applyBorder="1" applyAlignment="1">
      <alignment vertical="center"/>
    </xf>
    <xf numFmtId="166" fontId="5" fillId="0" borderId="8" xfId="1" applyNumberFormat="1" applyFont="1" applyBorder="1" applyAlignment="1">
      <alignment vertical="center"/>
    </xf>
    <xf numFmtId="166" fontId="5" fillId="0" borderId="10" xfId="1" applyNumberFormat="1" applyFont="1" applyBorder="1" applyAlignment="1">
      <alignment vertical="center"/>
    </xf>
    <xf numFmtId="4" fontId="12" fillId="0" borderId="1" xfId="1" applyNumberFormat="1" applyFont="1" applyFill="1" applyBorder="1" applyAlignment="1">
      <alignment vertical="center"/>
    </xf>
    <xf numFmtId="4" fontId="12" fillId="0" borderId="1" xfId="1" applyNumberFormat="1" applyFont="1" applyBorder="1" applyAlignment="1">
      <alignment vertical="center"/>
    </xf>
    <xf numFmtId="4" fontId="12" fillId="0" borderId="5" xfId="1" applyNumberFormat="1" applyFont="1" applyBorder="1" applyAlignment="1">
      <alignment vertical="center"/>
    </xf>
    <xf numFmtId="166" fontId="6" fillId="0" borderId="0" xfId="1" applyNumberFormat="1" applyFont="1" applyFill="1" applyAlignment="1">
      <alignment vertical="center"/>
    </xf>
    <xf numFmtId="166" fontId="6" fillId="0" borderId="0" xfId="1" applyNumberFormat="1" applyFont="1" applyAlignment="1">
      <alignment vertical="center"/>
    </xf>
    <xf numFmtId="165" fontId="19" fillId="0" borderId="13" xfId="1" applyNumberFormat="1" applyFont="1" applyFill="1" applyBorder="1" applyAlignment="1" applyProtection="1">
      <alignment vertical="center"/>
      <protection hidden="1"/>
    </xf>
    <xf numFmtId="167" fontId="19" fillId="0" borderId="12" xfId="1" applyNumberFormat="1" applyFont="1" applyFill="1" applyBorder="1" applyAlignment="1" applyProtection="1">
      <alignment vertical="center"/>
      <protection hidden="1"/>
    </xf>
    <xf numFmtId="167" fontId="19" fillId="0" borderId="3" xfId="1" applyNumberFormat="1" applyFont="1" applyFill="1" applyBorder="1" applyAlignment="1" applyProtection="1">
      <alignment vertical="center"/>
      <protection hidden="1"/>
    </xf>
    <xf numFmtId="4" fontId="14" fillId="0" borderId="0" xfId="1" applyNumberFormat="1" applyFont="1" applyFill="1" applyAlignment="1">
      <alignment vertical="center"/>
    </xf>
    <xf numFmtId="165" fontId="14" fillId="0" borderId="0" xfId="1" applyNumberFormat="1" applyFont="1" applyFill="1" applyAlignment="1">
      <alignment vertical="center"/>
    </xf>
    <xf numFmtId="166" fontId="14" fillId="0" borderId="0" xfId="1" applyNumberFormat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166" fontId="20" fillId="0" borderId="0" xfId="25" applyNumberFormat="1"/>
    <xf numFmtId="165" fontId="21" fillId="2" borderId="3" xfId="26" applyNumberFormat="1" applyFont="1" applyFill="1" applyBorder="1" applyAlignment="1" applyProtection="1">
      <alignment horizontal="right" vertical="center"/>
      <protection hidden="1"/>
    </xf>
    <xf numFmtId="165" fontId="21" fillId="2" borderId="4" xfId="26" applyNumberFormat="1" applyFont="1" applyFill="1" applyBorder="1" applyAlignment="1" applyProtection="1">
      <alignment horizontal="right" vertical="center"/>
      <protection hidden="1"/>
    </xf>
    <xf numFmtId="166" fontId="20" fillId="0" borderId="0" xfId="27" applyNumberFormat="1"/>
    <xf numFmtId="166" fontId="20" fillId="0" borderId="0" xfId="28" applyNumberFormat="1"/>
    <xf numFmtId="166" fontId="20" fillId="0" borderId="0" xfId="29" applyNumberFormat="1"/>
    <xf numFmtId="165" fontId="9" fillId="0" borderId="3" xfId="15" applyNumberFormat="1" applyFont="1" applyFill="1" applyBorder="1" applyAlignment="1" applyProtection="1">
      <alignment horizontal="right" vertical="center"/>
      <protection hidden="1"/>
    </xf>
    <xf numFmtId="165" fontId="9" fillId="0" borderId="3" xfId="16" applyNumberFormat="1" applyFont="1" applyFill="1" applyBorder="1" applyAlignment="1" applyProtection="1">
      <alignment horizontal="right" vertical="center"/>
      <protection hidden="1"/>
    </xf>
    <xf numFmtId="165" fontId="9" fillId="0" borderId="3" xfId="17" applyNumberFormat="1" applyFont="1" applyFill="1" applyBorder="1" applyAlignment="1" applyProtection="1">
      <alignment horizontal="right" vertical="center"/>
      <protection hidden="1"/>
    </xf>
    <xf numFmtId="165" fontId="9" fillId="0" borderId="3" xfId="18" applyNumberFormat="1" applyFont="1" applyFill="1" applyBorder="1" applyAlignment="1" applyProtection="1">
      <alignment horizontal="right" vertical="center"/>
      <protection hidden="1"/>
    </xf>
    <xf numFmtId="165" fontId="9" fillId="0" borderId="3" xfId="20" applyNumberFormat="1" applyFont="1" applyFill="1" applyBorder="1" applyAlignment="1" applyProtection="1">
      <alignment horizontal="right" vertical="center"/>
      <protection hidden="1"/>
    </xf>
    <xf numFmtId="165" fontId="9" fillId="0" borderId="3" xfId="24" applyNumberFormat="1" applyFont="1" applyFill="1" applyBorder="1" applyAlignment="1" applyProtection="1">
      <alignment horizontal="right" vertical="center"/>
      <protection hidden="1"/>
    </xf>
    <xf numFmtId="165" fontId="9" fillId="0" borderId="3" xfId="19" applyNumberFormat="1" applyFont="1" applyFill="1" applyBorder="1" applyAlignment="1" applyProtection="1">
      <alignment horizontal="right" vertical="center"/>
      <protection hidden="1"/>
    </xf>
    <xf numFmtId="165" fontId="9" fillId="0" borderId="3" xfId="21" applyNumberFormat="1" applyFont="1" applyFill="1" applyBorder="1" applyAlignment="1" applyProtection="1">
      <alignment horizontal="right" vertical="center"/>
      <protection hidden="1"/>
    </xf>
    <xf numFmtId="165" fontId="9" fillId="0" borderId="3" xfId="22" applyNumberFormat="1" applyFont="1" applyFill="1" applyBorder="1" applyAlignment="1" applyProtection="1">
      <alignment horizontal="right" vertical="center"/>
      <protection hidden="1"/>
    </xf>
    <xf numFmtId="165" fontId="9" fillId="0" borderId="3" xfId="23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  <protection hidden="1"/>
    </xf>
  </cellXfs>
  <cellStyles count="30">
    <cellStyle name="Обычный" xfId="0" builtinId="0"/>
    <cellStyle name="Обычный 10" xfId="18"/>
    <cellStyle name="Обычный 11" xfId="19"/>
    <cellStyle name="Обычный 12" xfId="20"/>
    <cellStyle name="Обычный 13" xfId="21"/>
    <cellStyle name="Обычный 14" xfId="22"/>
    <cellStyle name="Обычный 15" xfId="23"/>
    <cellStyle name="Обычный 16" xfId="24"/>
    <cellStyle name="Обычный 2" xfId="1"/>
    <cellStyle name="Обычный 2 2" xfId="4"/>
    <cellStyle name="Обычный 2 3" xfId="6"/>
    <cellStyle name="Обычный 2 4" xfId="8"/>
    <cellStyle name="Обычный 2 5" xfId="9"/>
    <cellStyle name="Обычный 2 6" xfId="10"/>
    <cellStyle name="Обычный 2 7" xfId="11"/>
    <cellStyle name="Обычный 2 8" xfId="12"/>
    <cellStyle name="Обычный 21" xfId="25"/>
    <cellStyle name="Обычный 22" xfId="26"/>
    <cellStyle name="Обычный 23" xfId="27"/>
    <cellStyle name="Обычный 26" xfId="28"/>
    <cellStyle name="Обычный 28" xfId="29"/>
    <cellStyle name="Обычный 3" xfId="3"/>
    <cellStyle name="Обычный 4" xfId="5"/>
    <cellStyle name="Обычный 5" xfId="13"/>
    <cellStyle name="Обычный 6" xfId="14"/>
    <cellStyle name="Обычный 7" xfId="15"/>
    <cellStyle name="Обычный 8" xfId="16"/>
    <cellStyle name="Обычный 9" xfId="17"/>
    <cellStyle name="Обычный_tmp" xfId="2"/>
    <cellStyle name="Стиль 1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2"/>
  <sheetViews>
    <sheetView showGridLines="0" tabSelected="1" view="pageBreakPreview" topLeftCell="A67" zoomScaleNormal="130" zoomScaleSheetLayoutView="100" workbookViewId="0">
      <selection activeCell="E69" sqref="E69"/>
    </sheetView>
  </sheetViews>
  <sheetFormatPr defaultRowHeight="15"/>
  <cols>
    <col min="1" max="1" width="4.625" style="1" customWidth="1"/>
    <col min="2" max="2" width="55.5" style="14" customWidth="1"/>
    <col min="3" max="3" width="14.125" style="27" customWidth="1"/>
    <col min="4" max="4" width="14.625" style="14" customWidth="1"/>
    <col min="5" max="5" width="14.375" style="14" customWidth="1"/>
    <col min="6" max="6" width="5.75" style="1" customWidth="1"/>
    <col min="7" max="170" width="8" style="1" customWidth="1"/>
    <col min="171" max="16384" width="9" style="1"/>
  </cols>
  <sheetData>
    <row r="1" spans="1:6" ht="15.75">
      <c r="C1" s="25"/>
    </row>
    <row r="2" spans="1:6" ht="15.75">
      <c r="C2" s="25"/>
    </row>
    <row r="3" spans="1:6" ht="15.75">
      <c r="C3" s="25"/>
    </row>
    <row r="4" spans="1:6" ht="15.75">
      <c r="C4" s="25"/>
    </row>
    <row r="5" spans="1:6" ht="15.75">
      <c r="C5" s="25"/>
    </row>
    <row r="6" spans="1:6" ht="15.75">
      <c r="C6" s="25"/>
    </row>
    <row r="7" spans="1:6" ht="15.75">
      <c r="C7" s="25"/>
    </row>
    <row r="8" spans="1:6" ht="10.5" customHeight="1">
      <c r="C8" s="25"/>
    </row>
    <row r="9" spans="1:6" ht="112.5" customHeight="1">
      <c r="A9" s="67" t="s">
        <v>34</v>
      </c>
      <c r="B9" s="67"/>
      <c r="C9" s="67"/>
      <c r="D9" s="67"/>
      <c r="E9" s="67"/>
    </row>
    <row r="10" spans="1:6" ht="15.75" customHeight="1">
      <c r="A10" s="2"/>
      <c r="B10" s="2"/>
      <c r="C10" s="2"/>
      <c r="D10" s="2"/>
      <c r="E10" s="2"/>
    </row>
    <row r="11" spans="1:6" ht="15.75">
      <c r="A11" s="68" t="s">
        <v>2</v>
      </c>
      <c r="B11" s="69" t="s">
        <v>0</v>
      </c>
      <c r="C11" s="69" t="s">
        <v>1</v>
      </c>
      <c r="D11" s="69"/>
      <c r="E11" s="69"/>
      <c r="F11" s="3"/>
    </row>
    <row r="12" spans="1:6" ht="15.75">
      <c r="A12" s="68"/>
      <c r="B12" s="69"/>
      <c r="C12" s="50" t="s">
        <v>19</v>
      </c>
      <c r="D12" s="50" t="s">
        <v>27</v>
      </c>
      <c r="E12" s="50" t="s">
        <v>33</v>
      </c>
      <c r="F12" s="4"/>
    </row>
    <row r="13" spans="1:6">
      <c r="A13" s="49">
        <v>1</v>
      </c>
      <c r="B13" s="50">
        <v>2</v>
      </c>
      <c r="C13" s="50">
        <v>3</v>
      </c>
      <c r="D13" s="50">
        <v>4</v>
      </c>
      <c r="E13" s="50">
        <v>5</v>
      </c>
      <c r="F13" s="9"/>
    </row>
    <row r="14" spans="1:6" ht="61.5" customHeight="1">
      <c r="A14" s="22" t="s">
        <v>3</v>
      </c>
      <c r="B14" s="12" t="s">
        <v>28</v>
      </c>
      <c r="C14" s="7">
        <f>SUM(C15:C17)</f>
        <v>22256.35</v>
      </c>
      <c r="D14" s="7">
        <f t="shared" ref="D14:E14" si="0">SUM(D15:D17)</f>
        <v>22256.35</v>
      </c>
      <c r="E14" s="7">
        <f t="shared" si="0"/>
        <v>0</v>
      </c>
      <c r="F14" s="5"/>
    </row>
    <row r="15" spans="1:6" ht="15.75">
      <c r="A15" s="22"/>
      <c r="B15" s="6" t="s">
        <v>15</v>
      </c>
      <c r="C15" s="57">
        <v>4945.8599999999997</v>
      </c>
      <c r="D15" s="57">
        <v>4945.8599999999997</v>
      </c>
      <c r="E15" s="8">
        <v>0</v>
      </c>
      <c r="F15" s="5"/>
    </row>
    <row r="16" spans="1:6" ht="15.75">
      <c r="A16" s="22"/>
      <c r="B16" s="6" t="s">
        <v>18</v>
      </c>
      <c r="C16" s="58">
        <v>7418.78</v>
      </c>
      <c r="D16" s="58">
        <v>7418.78</v>
      </c>
      <c r="E16" s="8">
        <v>0</v>
      </c>
      <c r="F16" s="5"/>
    </row>
    <row r="17" spans="1:6" ht="15.75">
      <c r="A17" s="22"/>
      <c r="B17" s="6" t="s">
        <v>16</v>
      </c>
      <c r="C17" s="58">
        <v>9891.7099999999991</v>
      </c>
      <c r="D17" s="58">
        <v>9891.7099999999991</v>
      </c>
      <c r="E17" s="8">
        <v>0</v>
      </c>
      <c r="F17" s="5"/>
    </row>
    <row r="18" spans="1:6" ht="54.75" customHeight="1">
      <c r="A18" s="22" t="s">
        <v>4</v>
      </c>
      <c r="B18" s="13" t="s">
        <v>29</v>
      </c>
      <c r="C18" s="7">
        <f>SUM(C19:C22)</f>
        <v>307300</v>
      </c>
      <c r="D18" s="7">
        <f t="shared" ref="D18:E18" si="1">SUM(D19:D22)</f>
        <v>307300</v>
      </c>
      <c r="E18" s="7">
        <f t="shared" si="1"/>
        <v>307300</v>
      </c>
      <c r="F18" s="5"/>
    </row>
    <row r="19" spans="1:6" ht="15.75">
      <c r="A19" s="22"/>
      <c r="B19" s="6" t="s">
        <v>15</v>
      </c>
      <c r="C19" s="59">
        <v>215661.18</v>
      </c>
      <c r="D19" s="59">
        <v>215661.18</v>
      </c>
      <c r="E19" s="59">
        <v>215661.18</v>
      </c>
      <c r="F19" s="5"/>
    </row>
    <row r="20" spans="1:6" ht="15.75">
      <c r="A20" s="22"/>
      <c r="B20" s="6" t="s">
        <v>17</v>
      </c>
      <c r="C20" s="59">
        <v>48394.68</v>
      </c>
      <c r="D20" s="59">
        <v>48394.68</v>
      </c>
      <c r="E20" s="59">
        <v>48394.68</v>
      </c>
      <c r="F20" s="5"/>
    </row>
    <row r="21" spans="1:6" ht="15.75">
      <c r="A21" s="22"/>
      <c r="B21" s="6" t="s">
        <v>18</v>
      </c>
      <c r="C21" s="59">
        <v>5108.5600000000004</v>
      </c>
      <c r="D21" s="59">
        <v>5108.5600000000004</v>
      </c>
      <c r="E21" s="59">
        <v>5108.5600000000004</v>
      </c>
      <c r="F21" s="5"/>
    </row>
    <row r="22" spans="1:6" ht="15.75">
      <c r="A22" s="22"/>
      <c r="B22" s="6" t="s">
        <v>16</v>
      </c>
      <c r="C22" s="59">
        <v>38135.58</v>
      </c>
      <c r="D22" s="59">
        <v>38135.58</v>
      </c>
      <c r="E22" s="59">
        <v>38135.58</v>
      </c>
      <c r="F22" s="5"/>
    </row>
    <row r="23" spans="1:6" ht="59.25" customHeight="1">
      <c r="A23" s="22" t="s">
        <v>5</v>
      </c>
      <c r="B23" s="12" t="s">
        <v>30</v>
      </c>
      <c r="C23" s="7">
        <f>SUM(C24:C27)</f>
        <v>10464400</v>
      </c>
      <c r="D23" s="7">
        <f t="shared" ref="D23:E23" si="2">SUM(D24:D27)</f>
        <v>10556900</v>
      </c>
      <c r="E23" s="7">
        <f t="shared" si="2"/>
        <v>0</v>
      </c>
      <c r="F23" s="5"/>
    </row>
    <row r="24" spans="1:6" ht="15.75">
      <c r="A24" s="22"/>
      <c r="B24" s="6" t="s">
        <v>15</v>
      </c>
      <c r="C24" s="60">
        <v>7217103.4500000002</v>
      </c>
      <c r="D24" s="60">
        <v>7281379.3099999996</v>
      </c>
      <c r="E24" s="8">
        <v>0</v>
      </c>
      <c r="F24" s="5"/>
    </row>
    <row r="25" spans="1:6" ht="15.75">
      <c r="A25" s="22"/>
      <c r="B25" s="6" t="s">
        <v>17</v>
      </c>
      <c r="C25" s="60">
        <v>1443420.69</v>
      </c>
      <c r="D25" s="60">
        <v>1456275.86</v>
      </c>
      <c r="E25" s="8">
        <v>0</v>
      </c>
      <c r="F25" s="5"/>
    </row>
    <row r="26" spans="1:6" ht="15.75" customHeight="1">
      <c r="A26" s="22"/>
      <c r="B26" s="6" t="s">
        <v>18</v>
      </c>
      <c r="C26" s="60">
        <v>360455.17</v>
      </c>
      <c r="D26" s="60">
        <v>362968.97</v>
      </c>
      <c r="E26" s="8">
        <v>0</v>
      </c>
      <c r="F26" s="5"/>
    </row>
    <row r="27" spans="1:6" ht="15.75">
      <c r="A27" s="22"/>
      <c r="B27" s="6" t="s">
        <v>16</v>
      </c>
      <c r="C27" s="60">
        <v>1443420.69</v>
      </c>
      <c r="D27" s="60">
        <v>1456275.86</v>
      </c>
      <c r="E27" s="8">
        <v>0</v>
      </c>
      <c r="F27" s="5"/>
    </row>
    <row r="28" spans="1:6" ht="108.75" customHeight="1">
      <c r="A28" s="22" t="s">
        <v>6</v>
      </c>
      <c r="B28" s="10" t="s">
        <v>20</v>
      </c>
      <c r="C28" s="7">
        <f>SUM(C29:C30)</f>
        <v>3558696.7</v>
      </c>
      <c r="D28" s="7">
        <f t="shared" ref="D28:E28" si="3">SUM(D29:D30)</f>
        <v>0</v>
      </c>
      <c r="E28" s="7">
        <f t="shared" si="3"/>
        <v>0</v>
      </c>
      <c r="F28" s="5"/>
    </row>
    <row r="29" spans="1:6" ht="15.75">
      <c r="A29" s="22"/>
      <c r="B29" s="6" t="s">
        <v>17</v>
      </c>
      <c r="C29" s="61">
        <v>2612050.91</v>
      </c>
      <c r="D29" s="8">
        <v>0</v>
      </c>
      <c r="E29" s="8">
        <v>0</v>
      </c>
      <c r="F29" s="5"/>
    </row>
    <row r="30" spans="1:6" ht="15.75" customHeight="1">
      <c r="A30" s="22"/>
      <c r="B30" s="6" t="s">
        <v>16</v>
      </c>
      <c r="C30" s="61">
        <v>946645.79</v>
      </c>
      <c r="D30" s="8">
        <v>0</v>
      </c>
      <c r="E30" s="8">
        <v>0</v>
      </c>
      <c r="F30" s="5"/>
    </row>
    <row r="31" spans="1:6" ht="107.25" customHeight="1">
      <c r="A31" s="22" t="s">
        <v>7</v>
      </c>
      <c r="B31" s="10" t="s">
        <v>21</v>
      </c>
      <c r="C31" s="7">
        <f>SUM(C32:C33)</f>
        <v>467267.43</v>
      </c>
      <c r="D31" s="7">
        <f t="shared" ref="D31:E31" si="4">SUM(D32:D33)</f>
        <v>467267.43</v>
      </c>
      <c r="E31" s="7">
        <f t="shared" si="4"/>
        <v>0</v>
      </c>
      <c r="F31" s="5"/>
    </row>
    <row r="32" spans="1:6" ht="15.75">
      <c r="A32" s="22"/>
      <c r="B32" s="6" t="s">
        <v>17</v>
      </c>
      <c r="C32" s="62">
        <v>346244.49</v>
      </c>
      <c r="D32" s="62">
        <v>346244.49</v>
      </c>
      <c r="E32" s="62">
        <v>0</v>
      </c>
      <c r="F32" s="5"/>
    </row>
    <row r="33" spans="1:6" ht="15.75">
      <c r="A33" s="22"/>
      <c r="B33" s="6" t="s">
        <v>16</v>
      </c>
      <c r="C33" s="62">
        <v>121022.94</v>
      </c>
      <c r="D33" s="62">
        <v>121022.94</v>
      </c>
      <c r="E33" s="62">
        <v>0</v>
      </c>
      <c r="F33" s="5"/>
    </row>
    <row r="34" spans="1:6" ht="96.75" customHeight="1">
      <c r="A34" s="22" t="s">
        <v>8</v>
      </c>
      <c r="B34" s="10" t="s">
        <v>22</v>
      </c>
      <c r="C34" s="7">
        <f>SUM(C35)</f>
        <v>60000</v>
      </c>
      <c r="D34" s="7">
        <f t="shared" ref="D34:E34" si="5">SUM(D35)</f>
        <v>60000</v>
      </c>
      <c r="E34" s="7">
        <f t="shared" si="5"/>
        <v>60000</v>
      </c>
      <c r="F34" s="5"/>
    </row>
    <row r="35" spans="1:6" ht="15.75" customHeight="1">
      <c r="A35" s="22"/>
      <c r="B35" s="6" t="s">
        <v>15</v>
      </c>
      <c r="C35" s="63">
        <v>60000</v>
      </c>
      <c r="D35" s="63">
        <v>60000</v>
      </c>
      <c r="E35" s="63">
        <v>60000</v>
      </c>
      <c r="F35" s="5"/>
    </row>
    <row r="36" spans="1:6" ht="99.75" customHeight="1">
      <c r="A36" s="22" t="s">
        <v>9</v>
      </c>
      <c r="B36" s="10" t="s">
        <v>23</v>
      </c>
      <c r="C36" s="7">
        <f>SUM(C37:C40)</f>
        <v>122533681.14</v>
      </c>
      <c r="D36" s="7">
        <f t="shared" ref="D36:E36" si="6">SUM(D37:D40)</f>
        <v>0</v>
      </c>
      <c r="E36" s="7">
        <f t="shared" si="6"/>
        <v>0</v>
      </c>
      <c r="F36" s="5"/>
    </row>
    <row r="37" spans="1:6" ht="15.75" customHeight="1">
      <c r="A37" s="22"/>
      <c r="B37" s="6" t="s">
        <v>15</v>
      </c>
      <c r="C37" s="64">
        <v>80819885.439999998</v>
      </c>
      <c r="D37" s="8">
        <v>0</v>
      </c>
      <c r="E37" s="8">
        <v>0</v>
      </c>
      <c r="F37" s="5"/>
    </row>
    <row r="38" spans="1:6" ht="15.75">
      <c r="A38" s="22"/>
      <c r="B38" s="6" t="s">
        <v>17</v>
      </c>
      <c r="C38" s="64">
        <v>24715689</v>
      </c>
      <c r="D38" s="8">
        <v>0</v>
      </c>
      <c r="E38" s="8">
        <v>0</v>
      </c>
      <c r="F38" s="5"/>
    </row>
    <row r="39" spans="1:6" ht="15.75">
      <c r="A39" s="22"/>
      <c r="B39" s="6" t="s">
        <v>18</v>
      </c>
      <c r="C39" s="64">
        <v>5506896.2300000004</v>
      </c>
      <c r="D39" s="8">
        <v>0</v>
      </c>
      <c r="E39" s="8">
        <v>0</v>
      </c>
      <c r="F39" s="5"/>
    </row>
    <row r="40" spans="1:6" ht="15.75" customHeight="1">
      <c r="A40" s="22"/>
      <c r="B40" s="6" t="s">
        <v>16</v>
      </c>
      <c r="C40" s="64">
        <v>11491210.470000001</v>
      </c>
      <c r="D40" s="8">
        <v>0</v>
      </c>
      <c r="E40" s="8">
        <v>0</v>
      </c>
      <c r="F40" s="5"/>
    </row>
    <row r="41" spans="1:6" ht="114.75" customHeight="1">
      <c r="A41" s="22" t="s">
        <v>10</v>
      </c>
      <c r="B41" s="10" t="s">
        <v>24</v>
      </c>
      <c r="C41" s="7">
        <f>SUM(C42:C43)</f>
        <v>37251912.219999999</v>
      </c>
      <c r="D41" s="7">
        <f t="shared" ref="D41:E41" si="7">SUM(D42:D43)</f>
        <v>0</v>
      </c>
      <c r="E41" s="7">
        <f t="shared" si="7"/>
        <v>0</v>
      </c>
      <c r="F41" s="5"/>
    </row>
    <row r="42" spans="1:6" ht="15.75">
      <c r="A42" s="22"/>
      <c r="B42" s="6" t="s">
        <v>17</v>
      </c>
      <c r="C42" s="65">
        <v>19785249.789999999</v>
      </c>
      <c r="D42" s="8">
        <v>0</v>
      </c>
      <c r="E42" s="8">
        <v>0</v>
      </c>
      <c r="F42" s="5"/>
    </row>
    <row r="43" spans="1:6" ht="15.75" customHeight="1">
      <c r="A43" s="22"/>
      <c r="B43" s="6" t="s">
        <v>16</v>
      </c>
      <c r="C43" s="65">
        <v>17466662.43</v>
      </c>
      <c r="D43" s="8">
        <v>0</v>
      </c>
      <c r="E43" s="8">
        <v>0</v>
      </c>
      <c r="F43" s="5"/>
    </row>
    <row r="44" spans="1:6" ht="78" customHeight="1">
      <c r="A44" s="22" t="s">
        <v>11</v>
      </c>
      <c r="B44" s="10" t="s">
        <v>25</v>
      </c>
      <c r="C44" s="7">
        <f>SUM(C45:C48)</f>
        <v>2116396</v>
      </c>
      <c r="D44" s="7">
        <f t="shared" ref="D44:E44" si="8">SUM(D45:D48)</f>
        <v>996418</v>
      </c>
      <c r="E44" s="7">
        <f t="shared" si="8"/>
        <v>996418</v>
      </c>
      <c r="F44" s="5"/>
    </row>
    <row r="45" spans="1:6" ht="15.75">
      <c r="A45" s="22"/>
      <c r="B45" s="6" t="s">
        <v>15</v>
      </c>
      <c r="C45" s="66">
        <v>901346</v>
      </c>
      <c r="D45" s="66">
        <v>0</v>
      </c>
      <c r="E45" s="66">
        <v>0</v>
      </c>
      <c r="F45" s="5"/>
    </row>
    <row r="46" spans="1:6" ht="15.75">
      <c r="A46" s="22"/>
      <c r="B46" s="6" t="s">
        <v>17</v>
      </c>
      <c r="C46" s="66">
        <v>707018</v>
      </c>
      <c r="D46" s="66">
        <v>601618</v>
      </c>
      <c r="E46" s="66">
        <v>601618</v>
      </c>
      <c r="F46" s="5"/>
    </row>
    <row r="47" spans="1:6" ht="15.75">
      <c r="A47" s="22"/>
      <c r="B47" s="6" t="s">
        <v>18</v>
      </c>
      <c r="C47" s="66">
        <v>187600</v>
      </c>
      <c r="D47" s="66">
        <v>187600</v>
      </c>
      <c r="E47" s="66">
        <v>187600</v>
      </c>
      <c r="F47" s="5"/>
    </row>
    <row r="48" spans="1:6" ht="15.75" customHeight="1">
      <c r="A48" s="22"/>
      <c r="B48" s="6" t="s">
        <v>16</v>
      </c>
      <c r="C48" s="66">
        <v>320432</v>
      </c>
      <c r="D48" s="66">
        <v>207200</v>
      </c>
      <c r="E48" s="66">
        <v>207200</v>
      </c>
      <c r="F48" s="5"/>
    </row>
    <row r="49" spans="1:6" ht="56.25" customHeight="1">
      <c r="A49" s="22" t="s">
        <v>12</v>
      </c>
      <c r="B49" s="13" t="s">
        <v>31</v>
      </c>
      <c r="C49" s="7">
        <f>SUM(C50:C51)</f>
        <v>111212300</v>
      </c>
      <c r="D49" s="7">
        <f t="shared" ref="D49:E49" si="9">SUM(D50:D51)</f>
        <v>13835000</v>
      </c>
      <c r="E49" s="7">
        <f t="shared" si="9"/>
        <v>13835000</v>
      </c>
      <c r="F49" s="5"/>
    </row>
    <row r="50" spans="1:6" ht="15.75">
      <c r="A50" s="22"/>
      <c r="B50" s="6" t="s">
        <v>17</v>
      </c>
      <c r="C50" s="8">
        <v>57551000</v>
      </c>
      <c r="D50" s="8">
        <v>7159400</v>
      </c>
      <c r="E50" s="8">
        <v>7159400</v>
      </c>
      <c r="F50" s="5"/>
    </row>
    <row r="51" spans="1:6" ht="15.75">
      <c r="A51" s="22"/>
      <c r="B51" s="6" t="s">
        <v>16</v>
      </c>
      <c r="C51" s="8">
        <v>53661300</v>
      </c>
      <c r="D51" s="8">
        <v>6675600</v>
      </c>
      <c r="E51" s="8">
        <v>6675600</v>
      </c>
      <c r="F51" s="5"/>
    </row>
    <row r="52" spans="1:6" ht="45" customHeight="1">
      <c r="A52" s="22" t="s">
        <v>13</v>
      </c>
      <c r="B52" s="11" t="s">
        <v>26</v>
      </c>
      <c r="C52" s="7">
        <f>SUM(C53:C56)</f>
        <v>1077645757.1900001</v>
      </c>
      <c r="D52" s="7">
        <f t="shared" ref="D52:E52" si="10">SUM(D53:D56)</f>
        <v>791388006.64999998</v>
      </c>
      <c r="E52" s="7">
        <f t="shared" si="10"/>
        <v>770093231.08000004</v>
      </c>
      <c r="F52" s="5"/>
    </row>
    <row r="53" spans="1:6" ht="15.75" customHeight="1">
      <c r="A53" s="22"/>
      <c r="B53" s="6" t="s">
        <v>15</v>
      </c>
      <c r="C53" s="66">
        <f>421692078.09+54245829.24-313907.77+457177.38-2450</f>
        <v>476078726.94</v>
      </c>
      <c r="D53" s="66">
        <f>242542687.86-2311425.47+1000-72618-13990.18</f>
        <v>240145654.21000001</v>
      </c>
      <c r="E53" s="66">
        <f>229237253.73-5963927.23+1000-72618-27560.13</f>
        <v>223174148.37</v>
      </c>
      <c r="F53" s="5"/>
    </row>
    <row r="54" spans="1:6" ht="15.75">
      <c r="A54" s="22"/>
      <c r="B54" s="6" t="s">
        <v>17</v>
      </c>
      <c r="C54" s="66">
        <f>304438765.56+12670</f>
        <v>304451435.56</v>
      </c>
      <c r="D54" s="66">
        <f>285747028.59+25461490.6-469200-1055200-4610.1</f>
        <v>309679509.08999997</v>
      </c>
      <c r="E54" s="66">
        <f>285061226.71+25341543.88-469200-1055200-27075.34</f>
        <v>308851295.25</v>
      </c>
      <c r="F54" s="5"/>
    </row>
    <row r="55" spans="1:6" ht="15.75">
      <c r="A55" s="22"/>
      <c r="B55" s="6" t="s">
        <v>18</v>
      </c>
      <c r="C55" s="66">
        <f>89640569.38+33222680.99-100-100+2900</f>
        <v>122865950.36999999</v>
      </c>
      <c r="D55" s="66">
        <f>64009486.41+2204175.53-273700-594</f>
        <v>65939367.939999998</v>
      </c>
      <c r="E55" s="66">
        <f>62348576.53+1745385.78-273700-5170</f>
        <v>63815092.310000002</v>
      </c>
      <c r="F55" s="5"/>
    </row>
    <row r="56" spans="1:6" ht="15.75">
      <c r="A56" s="22"/>
      <c r="B56" s="6" t="s">
        <v>16</v>
      </c>
      <c r="C56" s="66">
        <f>174250414.32-770</f>
        <v>174249644.31999999</v>
      </c>
      <c r="D56" s="66">
        <f>156723281.09+23550664.37-180900-1123600-3336924.03-9046.02</f>
        <v>175623475.41</v>
      </c>
      <c r="E56" s="66">
        <f>156035458.64+19538182.36-180900-1123600-16445.85</f>
        <v>174252695.15000001</v>
      </c>
      <c r="F56" s="5"/>
    </row>
    <row r="57" spans="1:6" ht="85.5" customHeight="1">
      <c r="A57" s="22" t="s">
        <v>35</v>
      </c>
      <c r="B57" s="11" t="s">
        <v>32</v>
      </c>
      <c r="C57" s="7">
        <f>C58</f>
        <v>478353</v>
      </c>
      <c r="D57" s="7">
        <f t="shared" ref="D57:E57" si="11">D58</f>
        <v>498728</v>
      </c>
      <c r="E57" s="7">
        <f t="shared" si="11"/>
        <v>24937</v>
      </c>
      <c r="F57" s="5"/>
    </row>
    <row r="58" spans="1:6" ht="15.75">
      <c r="A58" s="22"/>
      <c r="B58" s="6" t="s">
        <v>15</v>
      </c>
      <c r="C58" s="66">
        <v>478353</v>
      </c>
      <c r="D58" s="66">
        <v>498728</v>
      </c>
      <c r="E58" s="66">
        <v>24937</v>
      </c>
      <c r="F58" s="5"/>
    </row>
    <row r="59" spans="1:6">
      <c r="A59" s="23"/>
      <c r="B59" s="24" t="s">
        <v>14</v>
      </c>
      <c r="C59" s="26">
        <f>C14+C18+C23+C28+C31+C34+C36+C41+C44+C49+C52+C57</f>
        <v>1366118320.0300002</v>
      </c>
      <c r="D59" s="26">
        <f>D14+D18+D23+D28+D31+D34+D36+D41+D44+D49+D52+D57</f>
        <v>818131876.42999995</v>
      </c>
      <c r="E59" s="26">
        <f>E14+E18+E23+E28+E31+E34+E36+E41+E44+E49+E52+E57</f>
        <v>785316886.08000004</v>
      </c>
    </row>
    <row r="61" spans="1:6">
      <c r="C61" s="51">
        <v>1366118320.03</v>
      </c>
      <c r="D61" s="51">
        <v>818131876.42999995</v>
      </c>
      <c r="E61" s="51">
        <v>785316886.08000004</v>
      </c>
    </row>
    <row r="62" spans="1:6">
      <c r="C62" s="39">
        <f>C59-C61</f>
        <v>0</v>
      </c>
      <c r="D62" s="39">
        <f t="shared" ref="D62:E62" si="12">D59-D61</f>
        <v>0</v>
      </c>
      <c r="E62" s="39">
        <f t="shared" si="12"/>
        <v>0</v>
      </c>
    </row>
    <row r="63" spans="1:6" ht="15.75" thickBot="1"/>
    <row r="64" spans="1:6">
      <c r="B64" s="6" t="s">
        <v>15</v>
      </c>
      <c r="C64" s="28">
        <f>C15+C19+C24+C35+C37+C45+C53+C58</f>
        <v>565776021.87</v>
      </c>
      <c r="D64" s="29">
        <f>D15+D19+D24+D35+D37+D45+D53+D58</f>
        <v>248206368.56</v>
      </c>
      <c r="E64" s="29">
        <f>E15+E19+E24+E35+E37+E45+E53+E58</f>
        <v>223474746.55000001</v>
      </c>
    </row>
    <row r="65" spans="2:5">
      <c r="B65" s="6" t="s">
        <v>17</v>
      </c>
      <c r="C65" s="30">
        <f>C20+C25+C29+C32+C38+C42+C46+C50+C54</f>
        <v>411660503.12</v>
      </c>
      <c r="D65" s="30">
        <f>D20+D25+D29+D32+D38+D42+D46+D50+D54</f>
        <v>319291442.12</v>
      </c>
      <c r="E65" s="30">
        <f>E20+E25+E29+E32+E38+E42+E46+E50+E54</f>
        <v>316660707.93000001</v>
      </c>
    </row>
    <row r="66" spans="2:5">
      <c r="B66" s="6" t="s">
        <v>18</v>
      </c>
      <c r="C66" s="33">
        <f>C16+C21+C26+C39+C47+C55</f>
        <v>128933429.10999998</v>
      </c>
      <c r="D66" s="34">
        <f t="shared" ref="D66:E66" si="13">D16+D21+D26+D39+D47+D55</f>
        <v>66502464.25</v>
      </c>
      <c r="E66" s="35">
        <f t="shared" si="13"/>
        <v>64007800.870000005</v>
      </c>
    </row>
    <row r="67" spans="2:5">
      <c r="B67" s="6" t="s">
        <v>16</v>
      </c>
      <c r="C67" s="30">
        <f>C17+C22+C27+C30+C33+C40+C43+C48+C51+C56</f>
        <v>259748365.93000001</v>
      </c>
      <c r="D67" s="31">
        <f t="shared" ref="D67:E67" si="14">D17+D22+D27+D30+D33+D40+D43+D48+D51+D56</f>
        <v>184131601.5</v>
      </c>
      <c r="E67" s="32">
        <f t="shared" si="14"/>
        <v>181173630.73000002</v>
      </c>
    </row>
    <row r="68" spans="2:5" ht="16.5" thickBot="1">
      <c r="B68" s="15" t="s">
        <v>14</v>
      </c>
      <c r="C68" s="36">
        <f>SUBTOTAL(9,C64:C67)</f>
        <v>1366118320.03</v>
      </c>
      <c r="D68" s="37">
        <f t="shared" ref="D68:E68" si="15">SUBTOTAL(9,D64:D67)</f>
        <v>818131876.43000007</v>
      </c>
      <c r="E68" s="38">
        <f t="shared" si="15"/>
        <v>785316886.08000004</v>
      </c>
    </row>
    <row r="69" spans="2:5">
      <c r="C69" s="39">
        <f>C59-C68</f>
        <v>0</v>
      </c>
      <c r="D69" s="40">
        <f t="shared" ref="D69:E69" si="16">D59-D68</f>
        <v>0</v>
      </c>
      <c r="E69" s="40">
        <f t="shared" si="16"/>
        <v>0</v>
      </c>
    </row>
    <row r="71" spans="2:5" ht="15.75" thickBot="1"/>
    <row r="72" spans="2:5">
      <c r="C72" s="21">
        <v>505782762.64999998</v>
      </c>
      <c r="D72" s="21">
        <v>249058840.38999999</v>
      </c>
      <c r="E72" s="20">
        <v>229456930.16999999</v>
      </c>
    </row>
    <row r="73" spans="2:5">
      <c r="C73" s="19">
        <v>381813025.88999999</v>
      </c>
      <c r="D73" s="19">
        <v>293865474.82999998</v>
      </c>
      <c r="E73" s="18">
        <v>291501984.80000001</v>
      </c>
    </row>
    <row r="74" spans="2:5">
      <c r="C74" s="19">
        <v>95469331.950000003</v>
      </c>
      <c r="D74" s="19">
        <v>64329859.549999997</v>
      </c>
      <c r="E74" s="18">
        <v>62352848.729999997</v>
      </c>
    </row>
    <row r="75" spans="2:5" ht="15.75" thickBot="1">
      <c r="C75" s="17">
        <v>230035684.08000001</v>
      </c>
      <c r="D75" s="17">
        <v>163728445.83000001</v>
      </c>
      <c r="E75" s="16">
        <v>161701371.47</v>
      </c>
    </row>
    <row r="76" spans="2:5">
      <c r="C76" s="41">
        <v>1213100804.5699999</v>
      </c>
      <c r="D76" s="42">
        <v>770982620.60000002</v>
      </c>
      <c r="E76" s="43">
        <v>745013135.16999996</v>
      </c>
    </row>
    <row r="79" spans="2:5">
      <c r="C79" s="44">
        <f>C64-C72</f>
        <v>59993259.220000029</v>
      </c>
      <c r="D79" s="44">
        <f t="shared" ref="D79:E79" si="17">D64-D72</f>
        <v>-852471.82999998331</v>
      </c>
      <c r="E79" s="44">
        <f t="shared" si="17"/>
        <v>-5982183.619999975</v>
      </c>
    </row>
    <row r="80" spans="2:5">
      <c r="C80" s="44">
        <f t="shared" ref="C80:E80" si="18">C65-C73</f>
        <v>29847477.230000019</v>
      </c>
      <c r="D80" s="44">
        <f t="shared" si="18"/>
        <v>25425967.290000021</v>
      </c>
      <c r="E80" s="44">
        <f t="shared" si="18"/>
        <v>25158723.129999995</v>
      </c>
    </row>
    <row r="81" spans="2:5">
      <c r="C81" s="44">
        <f t="shared" ref="C81:E81" si="19">C66-C74</f>
        <v>33464097.159999982</v>
      </c>
      <c r="D81" s="44">
        <f t="shared" si="19"/>
        <v>2172604.700000003</v>
      </c>
      <c r="E81" s="44">
        <f t="shared" si="19"/>
        <v>1654952.140000008</v>
      </c>
    </row>
    <row r="82" spans="2:5">
      <c r="C82" s="44">
        <f t="shared" ref="C82:E82" si="20">C67-C75</f>
        <v>29712681.849999994</v>
      </c>
      <c r="D82" s="44">
        <f t="shared" si="20"/>
        <v>20403155.669999987</v>
      </c>
      <c r="E82" s="44">
        <f t="shared" si="20"/>
        <v>19472259.26000002</v>
      </c>
    </row>
    <row r="83" spans="2:5">
      <c r="C83" s="44">
        <f t="shared" ref="C83:E83" si="21">C68-C76</f>
        <v>153017515.46000004</v>
      </c>
      <c r="D83" s="44">
        <f t="shared" si="21"/>
        <v>47149255.830000043</v>
      </c>
      <c r="E83" s="44">
        <f t="shared" si="21"/>
        <v>40303750.910000086</v>
      </c>
    </row>
    <row r="86" spans="2:5">
      <c r="B86" s="14">
        <v>510</v>
      </c>
      <c r="C86" s="45">
        <f>C49</f>
        <v>111212300</v>
      </c>
      <c r="D86" s="45">
        <f t="shared" ref="D86:E86" si="22">D49</f>
        <v>13835000</v>
      </c>
      <c r="E86" s="45">
        <f t="shared" si="22"/>
        <v>13835000</v>
      </c>
    </row>
    <row r="87" spans="2:5">
      <c r="B87" s="14">
        <v>530</v>
      </c>
      <c r="C87" s="45">
        <f>C14+C18+C23</f>
        <v>10793956.35</v>
      </c>
      <c r="D87" s="45">
        <f>D14+D18+D23</f>
        <v>10886456.35</v>
      </c>
      <c r="E87" s="45">
        <f>E14+E18+E23</f>
        <v>307300</v>
      </c>
    </row>
    <row r="88" spans="2:5">
      <c r="B88" s="14">
        <v>540</v>
      </c>
      <c r="C88" s="45">
        <f>C28+C31+C34+C36+C41+C44+C52+C57</f>
        <v>1244112063.6800001</v>
      </c>
      <c r="D88" s="45">
        <f t="shared" ref="D88:E88" si="23">D28+D31+D34+D36+D41+D44+D52+D57</f>
        <v>793410420.07999992</v>
      </c>
      <c r="E88" s="45">
        <f t="shared" si="23"/>
        <v>771174586.08000004</v>
      </c>
    </row>
    <row r="89" spans="2:5">
      <c r="C89" s="45">
        <f>SUM(C86:C88)</f>
        <v>1366118320.03</v>
      </c>
      <c r="D89" s="45">
        <f t="shared" ref="D89:E89" si="24">SUM(D86:D88)</f>
        <v>818131876.42999995</v>
      </c>
      <c r="E89" s="45">
        <f t="shared" si="24"/>
        <v>785316886.08000004</v>
      </c>
    </row>
    <row r="90" spans="2:5">
      <c r="C90" s="46">
        <f>C89-C59</f>
        <v>0</v>
      </c>
      <c r="D90" s="46">
        <f t="shared" ref="D90:E90" si="25">D89-D59</f>
        <v>0</v>
      </c>
      <c r="E90" s="46">
        <f t="shared" si="25"/>
        <v>0</v>
      </c>
    </row>
    <row r="91" spans="2:5">
      <c r="C91" s="47"/>
      <c r="D91" s="48"/>
      <c r="E91" s="48"/>
    </row>
    <row r="92" spans="2:5">
      <c r="C92" s="47"/>
      <c r="D92" s="48"/>
      <c r="E92" s="48"/>
    </row>
    <row r="93" spans="2:5">
      <c r="B93" s="14">
        <v>510</v>
      </c>
      <c r="C93" s="52">
        <v>111212300</v>
      </c>
      <c r="D93" s="52">
        <v>13835000</v>
      </c>
      <c r="E93" s="53">
        <v>13835000</v>
      </c>
    </row>
    <row r="94" spans="2:5">
      <c r="B94" s="14">
        <v>530</v>
      </c>
      <c r="C94" s="54">
        <v>10793956.35</v>
      </c>
      <c r="D94" s="54">
        <v>10886456.35</v>
      </c>
      <c r="E94" s="54">
        <v>307300</v>
      </c>
    </row>
    <row r="95" spans="2:5">
      <c r="B95" s="14">
        <v>540</v>
      </c>
      <c r="C95" s="55">
        <v>1244112063.6800001</v>
      </c>
      <c r="D95" s="55">
        <v>793410420.07999992</v>
      </c>
      <c r="E95" s="55">
        <v>771174586.08000004</v>
      </c>
    </row>
    <row r="96" spans="2:5">
      <c r="C96" s="56">
        <v>1366118320.03</v>
      </c>
      <c r="D96" s="56">
        <v>818131876.42999995</v>
      </c>
      <c r="E96" s="56">
        <v>785316886.08000004</v>
      </c>
    </row>
    <row r="98" spans="3:5">
      <c r="C98" s="39">
        <f>C86-C93</f>
        <v>0</v>
      </c>
      <c r="D98" s="39">
        <f t="shared" ref="D98" si="26">D86-D93</f>
        <v>0</v>
      </c>
      <c r="E98" s="39">
        <f>E86-E93</f>
        <v>0</v>
      </c>
    </row>
    <row r="99" spans="3:5">
      <c r="C99" s="39">
        <f t="shared" ref="C99:E99" si="27">C87-C94</f>
        <v>0</v>
      </c>
      <c r="D99" s="39">
        <f t="shared" si="27"/>
        <v>0</v>
      </c>
      <c r="E99" s="39">
        <f t="shared" si="27"/>
        <v>0</v>
      </c>
    </row>
    <row r="100" spans="3:5">
      <c r="C100" s="39">
        <f t="shared" ref="C100:E100" si="28">C88-C95</f>
        <v>0</v>
      </c>
      <c r="D100" s="39">
        <f t="shared" si="28"/>
        <v>0</v>
      </c>
      <c r="E100" s="39">
        <f t="shared" si="28"/>
        <v>0</v>
      </c>
    </row>
    <row r="101" spans="3:5">
      <c r="C101" s="39">
        <f>C89-C96</f>
        <v>0</v>
      </c>
      <c r="D101" s="39">
        <f t="shared" ref="D101:E101" si="29">D89-D96</f>
        <v>0</v>
      </c>
      <c r="E101" s="39">
        <f t="shared" si="29"/>
        <v>0</v>
      </c>
    </row>
    <row r="102" spans="3:5">
      <c r="C102" s="39"/>
      <c r="D102" s="39"/>
      <c r="E102" s="39"/>
    </row>
  </sheetData>
  <autoFilter ref="A13:F59"/>
  <mergeCells count="4">
    <mergeCell ref="A9:E9"/>
    <mergeCell ref="A11:A12"/>
    <mergeCell ref="B11:B12"/>
    <mergeCell ref="C11:E11"/>
  </mergeCells>
  <pageMargins left="1.1811023622047245" right="0.27559055118110237" top="0.39370078740157483" bottom="0.39370078740157483" header="0.39370078740157483" footer="0.19685039370078741"/>
  <pageSetup paperSize="9" scale="77" fitToHeight="2" orientation="portrait" r:id="rId1"/>
  <headerFooter alignWithMargins="0">
    <oddFooter>&amp;R&amp;P</oddFooter>
  </headerFooter>
  <rowBreaks count="1" manualBreakCount="1">
    <brk id="33" max="4" man="1"/>
  </rowBreaks>
  <legacyDrawing r:id="rId2"/>
  <oleObjects>
    <oleObject progId="Word.Document.8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7 </vt:lpstr>
      <vt:lpstr>'Приложение 7 '!Заголовки_для_печати</vt:lpstr>
      <vt:lpstr>'Приложение 7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Ф. Зачек</dc:creator>
  <cp:lastModifiedBy>Виталий В. Райш</cp:lastModifiedBy>
  <cp:lastPrinted>2020-11-06T08:10:57Z</cp:lastPrinted>
  <dcterms:created xsi:type="dcterms:W3CDTF">2018-03-26T07:54:35Z</dcterms:created>
  <dcterms:modified xsi:type="dcterms:W3CDTF">2020-11-09T04:18:04Z</dcterms:modified>
</cp:coreProperties>
</file>