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13_ncr:1_{96C645AC-0512-433F-B244-F6677727B74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УСЗН 2018 год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4" i="1" l="1"/>
  <c r="C63" i="1"/>
  <c r="C45" i="1" l="1"/>
  <c r="C44" i="1"/>
  <c r="C59" i="1" l="1"/>
  <c r="C16" i="1" l="1"/>
  <c r="C13" i="1"/>
  <c r="C37" i="1" l="1"/>
  <c r="C35" i="1" l="1"/>
  <c r="C33" i="1"/>
  <c r="C32" i="1"/>
  <c r="C75" i="1"/>
  <c r="C48" i="1"/>
  <c r="C87" i="1"/>
  <c r="C86" i="1"/>
  <c r="C49" i="1"/>
  <c r="C56" i="1"/>
  <c r="C6" i="1"/>
  <c r="C5" i="1"/>
  <c r="C8" i="1"/>
  <c r="C69" i="1"/>
  <c r="C68" i="1"/>
  <c r="C83" i="1"/>
  <c r="C82" i="1"/>
  <c r="C25" i="1"/>
  <c r="C19" i="1"/>
  <c r="C74" i="1"/>
  <c r="C72" i="1"/>
  <c r="C43" i="1"/>
  <c r="C41" i="1"/>
  <c r="C38" i="1"/>
  <c r="C76" i="1"/>
  <c r="C54" i="1"/>
  <c r="C11" i="1"/>
  <c r="C9" i="1"/>
</calcChain>
</file>

<file path=xl/sharedStrings.xml><?xml version="1.0" encoding="utf-8"?>
<sst xmlns="http://schemas.openxmlformats.org/spreadsheetml/2006/main" count="506" uniqueCount="79">
  <si>
    <t>Фамилия, имя, отчество муниципального служащего</t>
  </si>
  <si>
    <t>Вид собственности</t>
  </si>
  <si>
    <t>Площадь (кв.м)</t>
  </si>
  <si>
    <t>Страна расположения</t>
  </si>
  <si>
    <t>Перечень объектов недвижимого имущества, находящихся в пользовании</t>
  </si>
  <si>
    <t>Вид, марка транспорта средства, принадлежащего на праве собственности</t>
  </si>
  <si>
    <t>Абрамова 
Антонина Владимировна</t>
  </si>
  <si>
    <t>супруг</t>
  </si>
  <si>
    <t>сын</t>
  </si>
  <si>
    <t>дочь</t>
  </si>
  <si>
    <t>Бурова
Светлана
Павловна</t>
  </si>
  <si>
    <t>главный специалист отдела социальной поддержки населения</t>
  </si>
  <si>
    <t>заместитель начальника управления</t>
  </si>
  <si>
    <t>Глущенко
Наталья
Николаевна</t>
  </si>
  <si>
    <t>Гроо
Елена
Савельевна</t>
  </si>
  <si>
    <t>ведущий специалист отдела социальной поддержки населения</t>
  </si>
  <si>
    <t>Гроо
Татьяна
Спиридоновна</t>
  </si>
  <si>
    <t>Кудряшова
Лилия
Александровна</t>
  </si>
  <si>
    <t>заместитель начальника управления - начальник отдела нормативно-методической работы, экономического анализа, прогноза и статистики</t>
  </si>
  <si>
    <t>Медуница
Татьяна
Александровна</t>
  </si>
  <si>
    <t>Подлатова
Марина
Владимировна</t>
  </si>
  <si>
    <t>Полякова
Елена
Анатольевна</t>
  </si>
  <si>
    <t>начальник отдела социальной поддержки населения</t>
  </si>
  <si>
    <t>Попова
Людмила
Юрьевна</t>
  </si>
  <si>
    <t>ведущий специалист отдела нормативно-методической работы, экономического анализа, прогноза и статистики</t>
  </si>
  <si>
    <t>квартира</t>
  </si>
  <si>
    <t>Россия</t>
  </si>
  <si>
    <t>нет</t>
  </si>
  <si>
    <t>общая долевая собственность 1/3 доли квартиры</t>
  </si>
  <si>
    <t>земельный участок</t>
  </si>
  <si>
    <t>жилой дом</t>
  </si>
  <si>
    <t>общая долевая собственность 1/2 доли квартиры</t>
  </si>
  <si>
    <t>Яркова Снежана Владимировна</t>
  </si>
  <si>
    <t>гараж</t>
  </si>
  <si>
    <t>Балахчин Тарас Владимирович</t>
  </si>
  <si>
    <t>ведущий специалист отдела социальной поддержки в поселении Хатанга</t>
  </si>
  <si>
    <t xml:space="preserve">главный бухгалтер </t>
  </si>
  <si>
    <t>Автомобиль:
УАЗ-31622</t>
  </si>
  <si>
    <t>Журавская Татьяна Васильевна</t>
  </si>
  <si>
    <t>заместитель начальника отдела социальной поддержки населения</t>
  </si>
  <si>
    <t>Перечень объектов недвижимого имущества и транспортные средства, принадлежащих на праве собственности</t>
  </si>
  <si>
    <t>Должность, место работы муниципального служащего</t>
  </si>
  <si>
    <t>Сведения об источниках получения средств, за счет которых совершена сделка (вид приобретенного имущества, источники)</t>
  </si>
  <si>
    <t xml:space="preserve">бухгалтер </t>
  </si>
  <si>
    <t>Волкова 
Татьяна
Александровна</t>
  </si>
  <si>
    <t>общая долевая собственность 19/20 доли квартиры</t>
  </si>
  <si>
    <t>общая долевая собственность 1/20 доли квартиры</t>
  </si>
  <si>
    <t>главный специалист отдела нормативно-методической работы, экономического анализа, прогноза и статистики</t>
  </si>
  <si>
    <t>супруга</t>
  </si>
  <si>
    <t>Автомобиль:
Хундай solaris</t>
  </si>
  <si>
    <t>Cнегоход:
Ski-do skandic WT 550</t>
  </si>
  <si>
    <t>Автомобиль:
Toyota Premio</t>
  </si>
  <si>
    <t>Снегоход:
Yamaha VK540Е</t>
  </si>
  <si>
    <t>Федоренко Галина Александровна</t>
  </si>
  <si>
    <t>Шаронова Наталья Григорьевна</t>
  </si>
  <si>
    <t>Байбурина
Людмила
Алексеевна</t>
  </si>
  <si>
    <t>Клыпина Анастасия Николаевна</t>
  </si>
  <si>
    <t>Сухорученко 
Наталья 
Андреевна</t>
  </si>
  <si>
    <t>Холодулькина
Антонина
Юрьевна</t>
  </si>
  <si>
    <t>садовый дом</t>
  </si>
  <si>
    <t>Халява
Ксения
Анатольевна</t>
  </si>
  <si>
    <t>заместитель начальника отдела социальной поддержки в поселении Хатанга</t>
  </si>
  <si>
    <t>Козак
Людмила
Викторовна</t>
  </si>
  <si>
    <t>начальник отдела социальной поддержки в поселении Хатанга</t>
  </si>
  <si>
    <t>общая долевая собственность 1/4 доли квартиры</t>
  </si>
  <si>
    <t>Снегоход:
Буран С640</t>
  </si>
  <si>
    <t>общая долевая собственность 4/6 доли легкового автомобиля Тойота Corolla</t>
  </si>
  <si>
    <t>Сведения о доходах, расходах, об имуществе и обязательствах имущественного характера по состоянию на 31 декабря 2018 года муниципальных служащих 
Управления социальной защиты населения Администрации Таймырского Долгано-Ненецкого муниципального района</t>
  </si>
  <si>
    <t>Декларированный годовой доход за 2018 год (тыс.руб.)</t>
  </si>
  <si>
    <t>общая долевая собственность 2/3 доли квартиры</t>
  </si>
  <si>
    <t>общая долевая собственность 1/6 доли квартиры</t>
  </si>
  <si>
    <t>общая долевая собственность 1/6 доли легкового автомобиля Тойота Corolla</t>
  </si>
  <si>
    <t>Автомобиль:
Хэндэ solaris</t>
  </si>
  <si>
    <t>Автомобиль:
Тойота Corolla</t>
  </si>
  <si>
    <t>Снегоболотоход:
Stels ATV500YS</t>
  </si>
  <si>
    <t>Автомобиль:
Ниссан Note</t>
  </si>
  <si>
    <t>Н.В. Мальцева</t>
  </si>
  <si>
    <t xml:space="preserve">Автомобиль:
Шевроле Нива
</t>
  </si>
  <si>
    <t>Начальник Управления социальной защиты населения 
Администрации Таймырского Долгано-Ненецкого муниципального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</si>
</sst>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4" fontId="0" fillId="0" borderId="5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4" fontId="0" fillId="0" borderId="6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4" fontId="0" fillId="0" borderId="5" xfId="0" applyNumberFormat="1" applyFont="1" applyFill="1" applyBorder="1" applyAlignment="1">
      <alignment horizontal="center" vertical="center" wrapText="1"/>
    </xf>
    <xf numFmtId="4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 wrapText="1"/>
    </xf>
    <xf numFmtId="4" fontId="0" fillId="0" borderId="7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164" fontId="0" fillId="0" borderId="7" xfId="0" applyNumberFormat="1" applyFont="1" applyFill="1" applyBorder="1" applyAlignment="1">
      <alignment horizontal="center" vertical="center" wrapText="1"/>
    </xf>
    <xf numFmtId="164" fontId="0" fillId="0" borderId="6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1"/>
  <sheetViews>
    <sheetView tabSelected="1" topLeftCell="A55" workbookViewId="0">
      <selection activeCell="G72" sqref="G72:G73"/>
    </sheetView>
  </sheetViews>
  <sheetFormatPr defaultRowHeight="15" x14ac:dyDescent="0.25"/>
  <cols>
    <col min="1" max="1" width="20.5" style="24" customWidth="1"/>
    <col min="2" max="2" width="35.125" style="24" customWidth="1"/>
    <col min="3" max="3" width="16.5" style="24" customWidth="1"/>
    <col min="4" max="4" width="19.5" style="24" customWidth="1"/>
    <col min="5" max="5" width="13.875" style="24" customWidth="1"/>
    <col min="6" max="7" width="17.125" style="24" customWidth="1"/>
    <col min="8" max="8" width="21.5" style="24" customWidth="1"/>
    <col min="9" max="9" width="13.875" style="24" customWidth="1"/>
    <col min="10" max="10" width="18.125" style="24" customWidth="1"/>
    <col min="11" max="11" width="17.625" style="24" customWidth="1"/>
  </cols>
  <sheetData>
    <row r="1" spans="1:11" ht="41.45" customHeight="1" x14ac:dyDescent="0.25">
      <c r="A1" s="44" t="s">
        <v>67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3" spans="1:11" ht="45" customHeight="1" x14ac:dyDescent="0.25">
      <c r="A3" s="49" t="s">
        <v>0</v>
      </c>
      <c r="B3" s="49" t="s">
        <v>41</v>
      </c>
      <c r="C3" s="49" t="s">
        <v>68</v>
      </c>
      <c r="D3" s="51" t="s">
        <v>40</v>
      </c>
      <c r="E3" s="52"/>
      <c r="F3" s="52"/>
      <c r="G3" s="53"/>
      <c r="H3" s="51" t="s">
        <v>4</v>
      </c>
      <c r="I3" s="52"/>
      <c r="J3" s="53"/>
      <c r="K3" s="61" t="s">
        <v>42</v>
      </c>
    </row>
    <row r="4" spans="1:11" ht="90" x14ac:dyDescent="0.25">
      <c r="A4" s="50"/>
      <c r="B4" s="50"/>
      <c r="C4" s="50"/>
      <c r="D4" s="4" t="s">
        <v>1</v>
      </c>
      <c r="E4" s="4" t="s">
        <v>2</v>
      </c>
      <c r="F4" s="4" t="s">
        <v>3</v>
      </c>
      <c r="G4" s="20" t="s">
        <v>5</v>
      </c>
      <c r="H4" s="4" t="s">
        <v>1</v>
      </c>
      <c r="I4" s="4" t="s">
        <v>2</v>
      </c>
      <c r="J4" s="4" t="s">
        <v>3</v>
      </c>
      <c r="K4" s="61"/>
    </row>
    <row r="5" spans="1:11" s="1" customFormat="1" ht="45" x14ac:dyDescent="0.25">
      <c r="A5" s="5" t="s">
        <v>6</v>
      </c>
      <c r="B5" s="5" t="s">
        <v>35</v>
      </c>
      <c r="C5" s="6">
        <f>1143875.33/1000</f>
        <v>1143.8753300000001</v>
      </c>
      <c r="D5" s="5" t="s">
        <v>25</v>
      </c>
      <c r="E5" s="5">
        <v>35.299999999999997</v>
      </c>
      <c r="F5" s="5" t="s">
        <v>26</v>
      </c>
      <c r="G5" s="5" t="s">
        <v>27</v>
      </c>
      <c r="H5" s="5" t="s">
        <v>27</v>
      </c>
      <c r="I5" s="5" t="s">
        <v>27</v>
      </c>
      <c r="J5" s="5" t="s">
        <v>27</v>
      </c>
      <c r="K5" s="3" t="s">
        <v>27</v>
      </c>
    </row>
    <row r="6" spans="1:11" s="1" customFormat="1" x14ac:dyDescent="0.25">
      <c r="A6" s="5" t="s">
        <v>7</v>
      </c>
      <c r="B6" s="5"/>
      <c r="C6" s="6">
        <f>1006090.05/1000</f>
        <v>1006.09005</v>
      </c>
      <c r="D6" s="5" t="s">
        <v>27</v>
      </c>
      <c r="E6" s="5" t="s">
        <v>27</v>
      </c>
      <c r="F6" s="5" t="s">
        <v>27</v>
      </c>
      <c r="G6" s="5" t="s">
        <v>27</v>
      </c>
      <c r="H6" s="5" t="s">
        <v>25</v>
      </c>
      <c r="I6" s="5">
        <v>35.299999999999997</v>
      </c>
      <c r="J6" s="5" t="s">
        <v>26</v>
      </c>
      <c r="K6" s="3" t="s">
        <v>27</v>
      </c>
    </row>
    <row r="7" spans="1:11" s="1" customFormat="1" x14ac:dyDescent="0.25">
      <c r="A7" s="5" t="s">
        <v>8</v>
      </c>
      <c r="B7" s="5"/>
      <c r="C7" s="6" t="s">
        <v>27</v>
      </c>
      <c r="D7" s="5" t="s">
        <v>27</v>
      </c>
      <c r="E7" s="5" t="s">
        <v>27</v>
      </c>
      <c r="F7" s="5" t="s">
        <v>27</v>
      </c>
      <c r="G7" s="5" t="s">
        <v>27</v>
      </c>
      <c r="H7" s="5" t="s">
        <v>25</v>
      </c>
      <c r="I7" s="5">
        <v>35.299999999999997</v>
      </c>
      <c r="J7" s="5" t="s">
        <v>26</v>
      </c>
      <c r="K7" s="3" t="s">
        <v>27</v>
      </c>
    </row>
    <row r="8" spans="1:11" s="1" customFormat="1" ht="45" x14ac:dyDescent="0.25">
      <c r="A8" s="5" t="s">
        <v>55</v>
      </c>
      <c r="B8" s="5" t="s">
        <v>15</v>
      </c>
      <c r="C8" s="6">
        <f>1252220.8/1000</f>
        <v>1252.2208000000001</v>
      </c>
      <c r="D8" s="5" t="s">
        <v>31</v>
      </c>
      <c r="E8" s="5">
        <v>48.3</v>
      </c>
      <c r="F8" s="5" t="s">
        <v>26</v>
      </c>
      <c r="G8" s="5" t="s">
        <v>27</v>
      </c>
      <c r="H8" s="5" t="s">
        <v>27</v>
      </c>
      <c r="I8" s="5" t="s">
        <v>27</v>
      </c>
      <c r="J8" s="5" t="s">
        <v>27</v>
      </c>
      <c r="K8" s="3" t="s">
        <v>27</v>
      </c>
    </row>
    <row r="9" spans="1:11" s="1" customFormat="1" ht="28.9" customHeight="1" x14ac:dyDescent="0.25">
      <c r="A9" s="42" t="s">
        <v>34</v>
      </c>
      <c r="B9" s="42" t="s">
        <v>15</v>
      </c>
      <c r="C9" s="46">
        <f>1356409.68/1000</f>
        <v>1356.40968</v>
      </c>
      <c r="D9" s="5" t="s">
        <v>25</v>
      </c>
      <c r="E9" s="5">
        <v>30.4</v>
      </c>
      <c r="F9" s="5" t="s">
        <v>26</v>
      </c>
      <c r="G9" s="7" t="s">
        <v>27</v>
      </c>
      <c r="H9" s="7" t="s">
        <v>27</v>
      </c>
      <c r="I9" s="7" t="s">
        <v>27</v>
      </c>
      <c r="J9" s="7" t="s">
        <v>27</v>
      </c>
      <c r="K9" s="3" t="s">
        <v>27</v>
      </c>
    </row>
    <row r="10" spans="1:11" s="1" customFormat="1" ht="45" x14ac:dyDescent="0.25">
      <c r="A10" s="43"/>
      <c r="B10" s="43"/>
      <c r="C10" s="47"/>
      <c r="D10" s="5" t="s">
        <v>31</v>
      </c>
      <c r="E10" s="5">
        <v>49.4</v>
      </c>
      <c r="F10" s="5" t="s">
        <v>26</v>
      </c>
      <c r="G10" s="5" t="s">
        <v>27</v>
      </c>
      <c r="H10" s="7" t="s">
        <v>27</v>
      </c>
      <c r="I10" s="7" t="s">
        <v>27</v>
      </c>
      <c r="J10" s="7" t="s">
        <v>27</v>
      </c>
      <c r="K10" s="3" t="s">
        <v>27</v>
      </c>
    </row>
    <row r="11" spans="1:11" s="1" customFormat="1" ht="45" x14ac:dyDescent="0.25">
      <c r="A11" s="5" t="s">
        <v>48</v>
      </c>
      <c r="B11" s="5"/>
      <c r="C11" s="6">
        <f>418401.52/1000</f>
        <v>418.40152</v>
      </c>
      <c r="D11" s="5" t="s">
        <v>31</v>
      </c>
      <c r="E11" s="5">
        <v>49.4</v>
      </c>
      <c r="F11" s="5" t="s">
        <v>26</v>
      </c>
      <c r="G11" s="5" t="s">
        <v>27</v>
      </c>
      <c r="H11" s="5" t="s">
        <v>27</v>
      </c>
      <c r="I11" s="5" t="s">
        <v>27</v>
      </c>
      <c r="J11" s="5" t="s">
        <v>27</v>
      </c>
      <c r="K11" s="3" t="s">
        <v>27</v>
      </c>
    </row>
    <row r="12" spans="1:11" s="2" customFormat="1" x14ac:dyDescent="0.25">
      <c r="A12" s="8" t="s">
        <v>9</v>
      </c>
      <c r="B12" s="9"/>
      <c r="C12" s="10" t="s">
        <v>27</v>
      </c>
      <c r="D12" s="8" t="s">
        <v>27</v>
      </c>
      <c r="E12" s="8" t="s">
        <v>27</v>
      </c>
      <c r="F12" s="8" t="s">
        <v>27</v>
      </c>
      <c r="G12" s="9" t="s">
        <v>27</v>
      </c>
      <c r="H12" s="8" t="s">
        <v>25</v>
      </c>
      <c r="I12" s="8">
        <v>30.4</v>
      </c>
      <c r="J12" s="8" t="s">
        <v>26</v>
      </c>
      <c r="K12" s="11" t="s">
        <v>27</v>
      </c>
    </row>
    <row r="13" spans="1:11" s="1" customFormat="1" ht="20.45" customHeight="1" x14ac:dyDescent="0.25">
      <c r="A13" s="42" t="s">
        <v>10</v>
      </c>
      <c r="B13" s="42" t="s">
        <v>18</v>
      </c>
      <c r="C13" s="46">
        <f>2455702.98/1000</f>
        <v>2455.70298</v>
      </c>
      <c r="D13" s="5" t="s">
        <v>25</v>
      </c>
      <c r="E13" s="5">
        <v>54.4</v>
      </c>
      <c r="F13" s="5" t="s">
        <v>26</v>
      </c>
      <c r="G13" s="42" t="s">
        <v>27</v>
      </c>
      <c r="H13" s="42" t="s">
        <v>27</v>
      </c>
      <c r="I13" s="42" t="s">
        <v>27</v>
      </c>
      <c r="J13" s="42" t="s">
        <v>27</v>
      </c>
      <c r="K13" s="40" t="s">
        <v>27</v>
      </c>
    </row>
    <row r="14" spans="1:11" s="1" customFormat="1" x14ac:dyDescent="0.25">
      <c r="A14" s="48"/>
      <c r="B14" s="48"/>
      <c r="C14" s="56"/>
      <c r="D14" s="5" t="s">
        <v>33</v>
      </c>
      <c r="E14" s="5">
        <v>32</v>
      </c>
      <c r="F14" s="5" t="s">
        <v>26</v>
      </c>
      <c r="G14" s="48"/>
      <c r="H14" s="48"/>
      <c r="I14" s="48"/>
      <c r="J14" s="48"/>
      <c r="K14" s="45"/>
    </row>
    <row r="15" spans="1:11" s="1" customFormat="1" x14ac:dyDescent="0.25">
      <c r="A15" s="43"/>
      <c r="B15" s="43"/>
      <c r="C15" s="47"/>
      <c r="D15" s="5" t="s">
        <v>29</v>
      </c>
      <c r="E15" s="5">
        <v>32</v>
      </c>
      <c r="F15" s="5" t="s">
        <v>26</v>
      </c>
      <c r="G15" s="43"/>
      <c r="H15" s="43"/>
      <c r="I15" s="43"/>
      <c r="J15" s="43"/>
      <c r="K15" s="41"/>
    </row>
    <row r="16" spans="1:11" s="1" customFormat="1" ht="33.75" customHeight="1" x14ac:dyDescent="0.25">
      <c r="A16" s="42" t="s">
        <v>7</v>
      </c>
      <c r="B16" s="42"/>
      <c r="C16" s="46">
        <f>646665.21/1000</f>
        <v>646.66521</v>
      </c>
      <c r="D16" s="5" t="s">
        <v>25</v>
      </c>
      <c r="E16" s="5">
        <v>51.8</v>
      </c>
      <c r="F16" s="5" t="s">
        <v>26</v>
      </c>
      <c r="G16" s="7" t="s">
        <v>52</v>
      </c>
      <c r="H16" s="5" t="s">
        <v>25</v>
      </c>
      <c r="I16" s="5">
        <v>54.4</v>
      </c>
      <c r="J16" s="5" t="s">
        <v>26</v>
      </c>
      <c r="K16" s="40" t="s">
        <v>27</v>
      </c>
    </row>
    <row r="17" spans="1:11" s="1" customFormat="1" ht="31.5" customHeight="1" x14ac:dyDescent="0.25">
      <c r="A17" s="43"/>
      <c r="B17" s="43"/>
      <c r="C17" s="47"/>
      <c r="D17" s="5" t="s">
        <v>33</v>
      </c>
      <c r="E17" s="5">
        <v>32.799999999999997</v>
      </c>
      <c r="F17" s="5" t="s">
        <v>26</v>
      </c>
      <c r="G17" s="5" t="s">
        <v>77</v>
      </c>
      <c r="H17" s="3" t="s">
        <v>29</v>
      </c>
      <c r="I17" s="3">
        <v>32.799999999999997</v>
      </c>
      <c r="J17" s="5" t="s">
        <v>26</v>
      </c>
      <c r="K17" s="41"/>
    </row>
    <row r="18" spans="1:11" s="1" customFormat="1" x14ac:dyDescent="0.25">
      <c r="A18" s="5" t="s">
        <v>8</v>
      </c>
      <c r="B18" s="5"/>
      <c r="C18" s="6" t="s">
        <v>27</v>
      </c>
      <c r="D18" s="5" t="s">
        <v>27</v>
      </c>
      <c r="E18" s="5" t="s">
        <v>27</v>
      </c>
      <c r="F18" s="5" t="s">
        <v>27</v>
      </c>
      <c r="G18" s="5" t="s">
        <v>27</v>
      </c>
      <c r="H18" s="5" t="s">
        <v>25</v>
      </c>
      <c r="I18" s="5">
        <v>54.4</v>
      </c>
      <c r="J18" s="5" t="s">
        <v>26</v>
      </c>
      <c r="K18" s="3" t="s">
        <v>27</v>
      </c>
    </row>
    <row r="19" spans="1:11" s="1" customFormat="1" ht="43.15" customHeight="1" x14ac:dyDescent="0.25">
      <c r="A19" s="42" t="s">
        <v>44</v>
      </c>
      <c r="B19" s="42" t="s">
        <v>24</v>
      </c>
      <c r="C19" s="46">
        <f>1344906.66/1000</f>
        <v>1344.9066599999999</v>
      </c>
      <c r="D19" s="5" t="s">
        <v>31</v>
      </c>
      <c r="E19" s="5">
        <v>46.2</v>
      </c>
      <c r="F19" s="5" t="s">
        <v>26</v>
      </c>
      <c r="G19" s="42" t="s">
        <v>51</v>
      </c>
      <c r="H19" s="42" t="s">
        <v>27</v>
      </c>
      <c r="I19" s="42" t="s">
        <v>27</v>
      </c>
      <c r="J19" s="42" t="s">
        <v>27</v>
      </c>
      <c r="K19" s="40" t="s">
        <v>27</v>
      </c>
    </row>
    <row r="20" spans="1:11" s="1" customFormat="1" x14ac:dyDescent="0.25">
      <c r="A20" s="48"/>
      <c r="B20" s="48"/>
      <c r="C20" s="56"/>
      <c r="D20" s="5" t="s">
        <v>25</v>
      </c>
      <c r="E20" s="5">
        <v>42.4</v>
      </c>
      <c r="F20" s="5" t="s">
        <v>26</v>
      </c>
      <c r="G20" s="48"/>
      <c r="H20" s="48"/>
      <c r="I20" s="48"/>
      <c r="J20" s="48"/>
      <c r="K20" s="45"/>
    </row>
    <row r="21" spans="1:11" s="1" customFormat="1" ht="45" x14ac:dyDescent="0.25">
      <c r="A21" s="48"/>
      <c r="B21" s="48"/>
      <c r="C21" s="56"/>
      <c r="D21" s="5" t="s">
        <v>28</v>
      </c>
      <c r="E21" s="5">
        <v>55.5</v>
      </c>
      <c r="F21" s="5" t="s">
        <v>26</v>
      </c>
      <c r="G21" s="48"/>
      <c r="H21" s="48"/>
      <c r="I21" s="48"/>
      <c r="J21" s="48"/>
      <c r="K21" s="45"/>
    </row>
    <row r="22" spans="1:11" s="1" customFormat="1" ht="45" x14ac:dyDescent="0.25">
      <c r="A22" s="48"/>
      <c r="B22" s="48"/>
      <c r="C22" s="56"/>
      <c r="D22" s="5" t="s">
        <v>45</v>
      </c>
      <c r="E22" s="5">
        <v>60.5</v>
      </c>
      <c r="F22" s="5" t="s">
        <v>26</v>
      </c>
      <c r="G22" s="48"/>
      <c r="H22" s="48"/>
      <c r="I22" s="48"/>
      <c r="J22" s="48"/>
      <c r="K22" s="45"/>
    </row>
    <row r="23" spans="1:11" s="1" customFormat="1" ht="45" x14ac:dyDescent="0.25">
      <c r="A23" s="48"/>
      <c r="B23" s="48"/>
      <c r="C23" s="56"/>
      <c r="D23" s="5" t="s">
        <v>31</v>
      </c>
      <c r="E23" s="5">
        <v>44.8</v>
      </c>
      <c r="F23" s="5" t="s">
        <v>26</v>
      </c>
      <c r="G23" s="48"/>
      <c r="H23" s="48"/>
      <c r="I23" s="48"/>
      <c r="J23" s="48"/>
      <c r="K23" s="45"/>
    </row>
    <row r="24" spans="1:11" s="1" customFormat="1" ht="45" x14ac:dyDescent="0.25">
      <c r="A24" s="43"/>
      <c r="B24" s="43"/>
      <c r="C24" s="47"/>
      <c r="D24" s="5" t="s">
        <v>31</v>
      </c>
      <c r="E24" s="5">
        <v>40.9</v>
      </c>
      <c r="F24" s="5" t="s">
        <v>26</v>
      </c>
      <c r="G24" s="43"/>
      <c r="H24" s="43"/>
      <c r="I24" s="43"/>
      <c r="J24" s="43"/>
      <c r="K24" s="41"/>
    </row>
    <row r="25" spans="1:11" s="1" customFormat="1" x14ac:dyDescent="0.25">
      <c r="A25" s="42" t="s">
        <v>7</v>
      </c>
      <c r="B25" s="42"/>
      <c r="C25" s="46">
        <f>1453704.85/1000</f>
        <v>1453.7048500000001</v>
      </c>
      <c r="D25" s="5" t="s">
        <v>25</v>
      </c>
      <c r="E25" s="5">
        <v>47.7</v>
      </c>
      <c r="F25" s="5" t="s">
        <v>26</v>
      </c>
      <c r="G25" s="42" t="s">
        <v>27</v>
      </c>
      <c r="H25" s="42" t="s">
        <v>27</v>
      </c>
      <c r="I25" s="42" t="s">
        <v>27</v>
      </c>
      <c r="J25" s="42" t="s">
        <v>27</v>
      </c>
      <c r="K25" s="40" t="s">
        <v>27</v>
      </c>
    </row>
    <row r="26" spans="1:11" s="1" customFormat="1" ht="45" x14ac:dyDescent="0.25">
      <c r="A26" s="48"/>
      <c r="B26" s="48"/>
      <c r="C26" s="56"/>
      <c r="D26" s="5" t="s">
        <v>31</v>
      </c>
      <c r="E26" s="5">
        <v>46.2</v>
      </c>
      <c r="F26" s="5" t="s">
        <v>26</v>
      </c>
      <c r="G26" s="48"/>
      <c r="H26" s="48"/>
      <c r="I26" s="48"/>
      <c r="J26" s="48"/>
      <c r="K26" s="45"/>
    </row>
    <row r="27" spans="1:11" s="1" customFormat="1" ht="45" x14ac:dyDescent="0.25">
      <c r="A27" s="48"/>
      <c r="B27" s="48"/>
      <c r="C27" s="56"/>
      <c r="D27" s="5" t="s">
        <v>28</v>
      </c>
      <c r="E27" s="5">
        <v>55.5</v>
      </c>
      <c r="F27" s="5" t="s">
        <v>26</v>
      </c>
      <c r="G27" s="48"/>
      <c r="H27" s="48"/>
      <c r="I27" s="48"/>
      <c r="J27" s="48"/>
      <c r="K27" s="45"/>
    </row>
    <row r="28" spans="1:11" s="1" customFormat="1" ht="45" x14ac:dyDescent="0.25">
      <c r="A28" s="43"/>
      <c r="B28" s="43"/>
      <c r="C28" s="47"/>
      <c r="D28" s="5" t="s">
        <v>46</v>
      </c>
      <c r="E28" s="5">
        <v>60.5</v>
      </c>
      <c r="F28" s="5" t="s">
        <v>26</v>
      </c>
      <c r="G28" s="43"/>
      <c r="H28" s="43"/>
      <c r="I28" s="43"/>
      <c r="J28" s="43"/>
      <c r="K28" s="41"/>
    </row>
    <row r="29" spans="1:11" s="1" customFormat="1" ht="45" x14ac:dyDescent="0.25">
      <c r="A29" s="42" t="s">
        <v>8</v>
      </c>
      <c r="B29" s="42"/>
      <c r="C29" s="46" t="s">
        <v>27</v>
      </c>
      <c r="D29" s="5" t="s">
        <v>31</v>
      </c>
      <c r="E29" s="12">
        <v>40.9</v>
      </c>
      <c r="F29" s="5" t="s">
        <v>26</v>
      </c>
      <c r="G29" s="42" t="s">
        <v>27</v>
      </c>
      <c r="H29" s="42" t="s">
        <v>27</v>
      </c>
      <c r="I29" s="42" t="s">
        <v>27</v>
      </c>
      <c r="J29" s="42" t="s">
        <v>27</v>
      </c>
      <c r="K29" s="40" t="s">
        <v>27</v>
      </c>
    </row>
    <row r="30" spans="1:11" s="1" customFormat="1" ht="45" x14ac:dyDescent="0.25">
      <c r="A30" s="48"/>
      <c r="B30" s="48"/>
      <c r="C30" s="56"/>
      <c r="D30" s="5" t="s">
        <v>28</v>
      </c>
      <c r="E30" s="5">
        <v>55.5</v>
      </c>
      <c r="F30" s="5" t="s">
        <v>26</v>
      </c>
      <c r="G30" s="48"/>
      <c r="H30" s="48"/>
      <c r="I30" s="48"/>
      <c r="J30" s="48"/>
      <c r="K30" s="45"/>
    </row>
    <row r="31" spans="1:11" s="1" customFormat="1" ht="45" x14ac:dyDescent="0.25">
      <c r="A31" s="43"/>
      <c r="B31" s="43"/>
      <c r="C31" s="47"/>
      <c r="D31" s="5" t="s">
        <v>31</v>
      </c>
      <c r="E31" s="12">
        <v>44.8</v>
      </c>
      <c r="F31" s="5" t="s">
        <v>26</v>
      </c>
      <c r="G31" s="43"/>
      <c r="H31" s="43"/>
      <c r="I31" s="43"/>
      <c r="J31" s="43"/>
      <c r="K31" s="41"/>
    </row>
    <row r="32" spans="1:11" s="1" customFormat="1" ht="45" customHeight="1" x14ac:dyDescent="0.25">
      <c r="A32" s="7" t="s">
        <v>13</v>
      </c>
      <c r="B32" s="7" t="s">
        <v>11</v>
      </c>
      <c r="C32" s="13">
        <f>1670383.89/1000</f>
        <v>1670.3838899999998</v>
      </c>
      <c r="D32" s="5" t="s">
        <v>25</v>
      </c>
      <c r="E32" s="5">
        <v>33.700000000000003</v>
      </c>
      <c r="F32" s="5" t="s">
        <v>26</v>
      </c>
      <c r="G32" s="7" t="s">
        <v>49</v>
      </c>
      <c r="H32" s="7" t="s">
        <v>25</v>
      </c>
      <c r="I32" s="14">
        <v>44</v>
      </c>
      <c r="J32" s="7" t="s">
        <v>26</v>
      </c>
      <c r="K32" s="3" t="s">
        <v>27</v>
      </c>
    </row>
    <row r="33" spans="1:11" s="1" customFormat="1" ht="30" customHeight="1" x14ac:dyDescent="0.25">
      <c r="A33" s="42" t="s">
        <v>7</v>
      </c>
      <c r="B33" s="42"/>
      <c r="C33" s="46">
        <f>753525.63/1000</f>
        <v>753.52562999999998</v>
      </c>
      <c r="D33" s="5" t="s">
        <v>29</v>
      </c>
      <c r="E33" s="5">
        <v>400</v>
      </c>
      <c r="F33" s="5" t="s">
        <v>26</v>
      </c>
      <c r="G33" s="5" t="s">
        <v>27</v>
      </c>
      <c r="H33" s="42" t="s">
        <v>25</v>
      </c>
      <c r="I33" s="58">
        <v>44</v>
      </c>
      <c r="J33" s="42" t="s">
        <v>26</v>
      </c>
      <c r="K33" s="40" t="s">
        <v>27</v>
      </c>
    </row>
    <row r="34" spans="1:11" s="1" customFormat="1" x14ac:dyDescent="0.25">
      <c r="A34" s="43"/>
      <c r="B34" s="43"/>
      <c r="C34" s="47"/>
      <c r="D34" s="5" t="s">
        <v>30</v>
      </c>
      <c r="E34" s="5">
        <v>69.8</v>
      </c>
      <c r="F34" s="5" t="s">
        <v>26</v>
      </c>
      <c r="G34" s="5" t="s">
        <v>27</v>
      </c>
      <c r="H34" s="43"/>
      <c r="I34" s="60"/>
      <c r="J34" s="43"/>
      <c r="K34" s="41"/>
    </row>
    <row r="35" spans="1:11" s="1" customFormat="1" ht="49.9" customHeight="1" x14ac:dyDescent="0.25">
      <c r="A35" s="42" t="s">
        <v>14</v>
      </c>
      <c r="B35" s="42" t="s">
        <v>15</v>
      </c>
      <c r="C35" s="46">
        <f>1215064.53/1000</f>
        <v>1215.0645300000001</v>
      </c>
      <c r="D35" s="5" t="s">
        <v>25</v>
      </c>
      <c r="E35" s="5">
        <v>64.7</v>
      </c>
      <c r="F35" s="5" t="s">
        <v>26</v>
      </c>
      <c r="G35" s="42" t="s">
        <v>50</v>
      </c>
      <c r="H35" s="42" t="s">
        <v>29</v>
      </c>
      <c r="I35" s="42">
        <v>1085</v>
      </c>
      <c r="J35" s="42" t="s">
        <v>26</v>
      </c>
      <c r="K35" s="40" t="s">
        <v>27</v>
      </c>
    </row>
    <row r="36" spans="1:11" s="1" customFormat="1" ht="20.25" customHeight="1" x14ac:dyDescent="0.25">
      <c r="A36" s="43"/>
      <c r="B36" s="43"/>
      <c r="C36" s="47"/>
      <c r="D36" s="5" t="s">
        <v>33</v>
      </c>
      <c r="E36" s="5">
        <v>30.3</v>
      </c>
      <c r="F36" s="5" t="s">
        <v>26</v>
      </c>
      <c r="G36" s="43"/>
      <c r="H36" s="43"/>
      <c r="I36" s="43"/>
      <c r="J36" s="43"/>
      <c r="K36" s="41"/>
    </row>
    <row r="37" spans="1:11" s="1" customFormat="1" ht="22.9" customHeight="1" x14ac:dyDescent="0.25">
      <c r="A37" s="5" t="s">
        <v>7</v>
      </c>
      <c r="B37" s="5"/>
      <c r="C37" s="6">
        <f>836525.68/1000</f>
        <v>836.52568000000008</v>
      </c>
      <c r="D37" s="5" t="s">
        <v>27</v>
      </c>
      <c r="E37" s="5" t="s">
        <v>27</v>
      </c>
      <c r="F37" s="5" t="s">
        <v>27</v>
      </c>
      <c r="G37" s="5" t="s">
        <v>27</v>
      </c>
      <c r="H37" s="5" t="s">
        <v>25</v>
      </c>
      <c r="I37" s="5">
        <v>64.7</v>
      </c>
      <c r="J37" s="5" t="s">
        <v>26</v>
      </c>
      <c r="K37" s="3" t="s">
        <v>27</v>
      </c>
    </row>
    <row r="38" spans="1:11" s="1" customFormat="1" ht="31.5" customHeight="1" x14ac:dyDescent="0.25">
      <c r="A38" s="42" t="s">
        <v>16</v>
      </c>
      <c r="B38" s="42" t="s">
        <v>36</v>
      </c>
      <c r="C38" s="46">
        <f>1829575.4/1000</f>
        <v>1829.5753999999999</v>
      </c>
      <c r="D38" s="5" t="s">
        <v>25</v>
      </c>
      <c r="E38" s="5">
        <v>65.099999999999994</v>
      </c>
      <c r="F38" s="5" t="s">
        <v>26</v>
      </c>
      <c r="G38" s="42" t="s">
        <v>37</v>
      </c>
      <c r="H38" s="42" t="s">
        <v>29</v>
      </c>
      <c r="I38" s="58">
        <v>46</v>
      </c>
      <c r="J38" s="42" t="s">
        <v>26</v>
      </c>
      <c r="K38" s="40" t="s">
        <v>27</v>
      </c>
    </row>
    <row r="39" spans="1:11" s="1" customFormat="1" ht="31.5" customHeight="1" x14ac:dyDescent="0.25">
      <c r="A39" s="48"/>
      <c r="B39" s="48"/>
      <c r="C39" s="56"/>
      <c r="D39" s="5" t="s">
        <v>25</v>
      </c>
      <c r="E39" s="5">
        <v>35.6</v>
      </c>
      <c r="F39" s="5" t="s">
        <v>26</v>
      </c>
      <c r="G39" s="43"/>
      <c r="H39" s="48"/>
      <c r="I39" s="59"/>
      <c r="J39" s="48"/>
      <c r="K39" s="45"/>
    </row>
    <row r="40" spans="1:11" s="1" customFormat="1" ht="33.6" customHeight="1" x14ac:dyDescent="0.25">
      <c r="A40" s="43"/>
      <c r="B40" s="43"/>
      <c r="C40" s="47"/>
      <c r="D40" s="5" t="s">
        <v>33</v>
      </c>
      <c r="E40" s="12">
        <v>27</v>
      </c>
      <c r="F40" s="5" t="s">
        <v>26</v>
      </c>
      <c r="G40" s="7" t="s">
        <v>72</v>
      </c>
      <c r="H40" s="43"/>
      <c r="I40" s="60"/>
      <c r="J40" s="43"/>
      <c r="K40" s="41"/>
    </row>
    <row r="41" spans="1:11" s="1" customFormat="1" ht="22.5" customHeight="1" x14ac:dyDescent="0.25">
      <c r="A41" s="42" t="s">
        <v>38</v>
      </c>
      <c r="B41" s="42" t="s">
        <v>39</v>
      </c>
      <c r="C41" s="46">
        <f>1456516.99/1000</f>
        <v>1456.5169900000001</v>
      </c>
      <c r="D41" s="5" t="s">
        <v>25</v>
      </c>
      <c r="E41" s="5">
        <v>49.5</v>
      </c>
      <c r="F41" s="5" t="s">
        <v>26</v>
      </c>
      <c r="G41" s="57" t="s">
        <v>27</v>
      </c>
      <c r="H41" s="57" t="s">
        <v>27</v>
      </c>
      <c r="I41" s="57" t="s">
        <v>27</v>
      </c>
      <c r="J41" s="57" t="s">
        <v>27</v>
      </c>
      <c r="K41" s="54" t="s">
        <v>27</v>
      </c>
    </row>
    <row r="42" spans="1:11" s="1" customFormat="1" ht="18.600000000000001" customHeight="1" x14ac:dyDescent="0.25">
      <c r="A42" s="43"/>
      <c r="B42" s="43"/>
      <c r="C42" s="47"/>
      <c r="D42" s="5" t="s">
        <v>25</v>
      </c>
      <c r="E42" s="5">
        <v>36.9</v>
      </c>
      <c r="F42" s="5" t="s">
        <v>26</v>
      </c>
      <c r="G42" s="57"/>
      <c r="H42" s="57"/>
      <c r="I42" s="57"/>
      <c r="J42" s="57"/>
      <c r="K42" s="54"/>
    </row>
    <row r="43" spans="1:11" s="1" customFormat="1" ht="32.450000000000003" customHeight="1" x14ac:dyDescent="0.25">
      <c r="A43" s="5" t="s">
        <v>7</v>
      </c>
      <c r="B43" s="7"/>
      <c r="C43" s="13">
        <f>1133687.88/1000</f>
        <v>1133.68788</v>
      </c>
      <c r="D43" s="5" t="s">
        <v>27</v>
      </c>
      <c r="E43" s="5" t="s">
        <v>27</v>
      </c>
      <c r="F43" s="5" t="s">
        <v>27</v>
      </c>
      <c r="G43" s="15" t="s">
        <v>65</v>
      </c>
      <c r="H43" s="16" t="s">
        <v>25</v>
      </c>
      <c r="I43" s="16">
        <v>36.9</v>
      </c>
      <c r="J43" s="16" t="s">
        <v>26</v>
      </c>
      <c r="K43" s="3" t="s">
        <v>27</v>
      </c>
    </row>
    <row r="44" spans="1:11" s="1" customFormat="1" ht="30" x14ac:dyDescent="0.25">
      <c r="A44" s="31" t="s">
        <v>56</v>
      </c>
      <c r="B44" s="31" t="s">
        <v>12</v>
      </c>
      <c r="C44" s="18">
        <f>1631067.96/1000</f>
        <v>1631.0679599999999</v>
      </c>
      <c r="D44" s="31" t="s">
        <v>27</v>
      </c>
      <c r="E44" s="31" t="s">
        <v>27</v>
      </c>
      <c r="F44" s="31" t="s">
        <v>27</v>
      </c>
      <c r="G44" s="31" t="s">
        <v>27</v>
      </c>
      <c r="H44" s="31" t="s">
        <v>25</v>
      </c>
      <c r="I44" s="31">
        <v>21.6</v>
      </c>
      <c r="J44" s="31" t="s">
        <v>26</v>
      </c>
      <c r="K44" s="32" t="s">
        <v>27</v>
      </c>
    </row>
    <row r="45" spans="1:11" s="1" customFormat="1" ht="45" x14ac:dyDescent="0.25">
      <c r="A45" s="42" t="s">
        <v>7</v>
      </c>
      <c r="B45" s="42"/>
      <c r="C45" s="62">
        <f>924603.06/1000</f>
        <v>924.60306000000003</v>
      </c>
      <c r="D45" s="31" t="s">
        <v>28</v>
      </c>
      <c r="E45" s="31">
        <v>40.4</v>
      </c>
      <c r="F45" s="31" t="s">
        <v>26</v>
      </c>
      <c r="G45" s="42" t="s">
        <v>27</v>
      </c>
      <c r="H45" s="42" t="s">
        <v>27</v>
      </c>
      <c r="I45" s="42" t="s">
        <v>27</v>
      </c>
      <c r="J45" s="42" t="s">
        <v>27</v>
      </c>
      <c r="K45" s="40" t="s">
        <v>27</v>
      </c>
    </row>
    <row r="46" spans="1:11" s="1" customFormat="1" ht="45" x14ac:dyDescent="0.25">
      <c r="A46" s="43"/>
      <c r="B46" s="43"/>
      <c r="C46" s="63"/>
      <c r="D46" s="31" t="s">
        <v>64</v>
      </c>
      <c r="E46" s="12">
        <v>51</v>
      </c>
      <c r="F46" s="31" t="s">
        <v>26</v>
      </c>
      <c r="G46" s="43"/>
      <c r="H46" s="43"/>
      <c r="I46" s="43"/>
      <c r="J46" s="43"/>
      <c r="K46" s="41"/>
    </row>
    <row r="47" spans="1:11" s="1" customFormat="1" x14ac:dyDescent="0.25">
      <c r="A47" s="31" t="s">
        <v>9</v>
      </c>
      <c r="B47" s="31"/>
      <c r="C47" s="6" t="s">
        <v>27</v>
      </c>
      <c r="D47" s="31" t="s">
        <v>27</v>
      </c>
      <c r="E47" s="31" t="s">
        <v>27</v>
      </c>
      <c r="F47" s="31" t="s">
        <v>27</v>
      </c>
      <c r="G47" s="31" t="s">
        <v>27</v>
      </c>
      <c r="H47" s="31" t="s">
        <v>25</v>
      </c>
      <c r="I47" s="31">
        <v>21.6</v>
      </c>
      <c r="J47" s="31" t="s">
        <v>26</v>
      </c>
      <c r="K47" s="32" t="s">
        <v>27</v>
      </c>
    </row>
    <row r="48" spans="1:11" s="1" customFormat="1" ht="45" x14ac:dyDescent="0.25">
      <c r="A48" s="7" t="s">
        <v>62</v>
      </c>
      <c r="B48" s="7" t="s">
        <v>63</v>
      </c>
      <c r="C48" s="13">
        <f>1607451.66/1000</f>
        <v>1607.4516599999999</v>
      </c>
      <c r="D48" s="5" t="s">
        <v>25</v>
      </c>
      <c r="E48" s="5">
        <v>53.3</v>
      </c>
      <c r="F48" s="5" t="s">
        <v>26</v>
      </c>
      <c r="G48" s="7" t="s">
        <v>75</v>
      </c>
      <c r="H48" s="7" t="s">
        <v>27</v>
      </c>
      <c r="I48" s="5" t="s">
        <v>27</v>
      </c>
      <c r="J48" s="5" t="s">
        <v>27</v>
      </c>
      <c r="K48" s="3" t="s">
        <v>27</v>
      </c>
    </row>
    <row r="49" spans="1:11" s="1" customFormat="1" ht="45" x14ac:dyDescent="0.25">
      <c r="A49" s="42" t="s">
        <v>17</v>
      </c>
      <c r="B49" s="42" t="s">
        <v>15</v>
      </c>
      <c r="C49" s="46">
        <f>1709773.1/1000</f>
        <v>1709.7731000000001</v>
      </c>
      <c r="D49" s="5" t="s">
        <v>31</v>
      </c>
      <c r="E49" s="5">
        <v>51.9</v>
      </c>
      <c r="F49" s="5" t="s">
        <v>26</v>
      </c>
      <c r="G49" s="42" t="s">
        <v>27</v>
      </c>
      <c r="H49" s="42" t="s">
        <v>27</v>
      </c>
      <c r="I49" s="42" t="s">
        <v>27</v>
      </c>
      <c r="J49" s="42" t="s">
        <v>27</v>
      </c>
      <c r="K49" s="40" t="s">
        <v>27</v>
      </c>
    </row>
    <row r="50" spans="1:11" s="1" customFormat="1" x14ac:dyDescent="0.25">
      <c r="A50" s="48"/>
      <c r="B50" s="48"/>
      <c r="C50" s="56"/>
      <c r="D50" s="5" t="s">
        <v>25</v>
      </c>
      <c r="E50" s="5">
        <v>30.9</v>
      </c>
      <c r="F50" s="5" t="s">
        <v>26</v>
      </c>
      <c r="G50" s="48"/>
      <c r="H50" s="48"/>
      <c r="I50" s="48"/>
      <c r="J50" s="48"/>
      <c r="K50" s="45"/>
    </row>
    <row r="51" spans="1:11" s="1" customFormat="1" x14ac:dyDescent="0.25">
      <c r="A51" s="48"/>
      <c r="B51" s="48"/>
      <c r="C51" s="56"/>
      <c r="D51" s="5" t="s">
        <v>25</v>
      </c>
      <c r="E51" s="5">
        <v>75.2</v>
      </c>
      <c r="F51" s="5" t="s">
        <v>26</v>
      </c>
      <c r="G51" s="48"/>
      <c r="H51" s="48"/>
      <c r="I51" s="48"/>
      <c r="J51" s="48"/>
      <c r="K51" s="45"/>
    </row>
    <row r="52" spans="1:11" s="1" customFormat="1" x14ac:dyDescent="0.25">
      <c r="A52" s="48"/>
      <c r="B52" s="48"/>
      <c r="C52" s="56"/>
      <c r="D52" s="5" t="s">
        <v>29</v>
      </c>
      <c r="E52" s="5">
        <v>500</v>
      </c>
      <c r="F52" s="5" t="s">
        <v>26</v>
      </c>
      <c r="G52" s="48"/>
      <c r="H52" s="48"/>
      <c r="I52" s="48"/>
      <c r="J52" s="48"/>
      <c r="K52" s="45"/>
    </row>
    <row r="53" spans="1:11" s="1" customFormat="1" x14ac:dyDescent="0.25">
      <c r="A53" s="43"/>
      <c r="B53" s="43"/>
      <c r="C53" s="47"/>
      <c r="D53" s="5" t="s">
        <v>59</v>
      </c>
      <c r="E53" s="5">
        <v>17</v>
      </c>
      <c r="F53" s="5" t="s">
        <v>26</v>
      </c>
      <c r="G53" s="43"/>
      <c r="H53" s="43"/>
      <c r="I53" s="43"/>
      <c r="J53" s="43"/>
      <c r="K53" s="41"/>
    </row>
    <row r="54" spans="1:11" s="1" customFormat="1" ht="31.15" customHeight="1" x14ac:dyDescent="0.25">
      <c r="A54" s="42" t="s">
        <v>19</v>
      </c>
      <c r="B54" s="42" t="s">
        <v>43</v>
      </c>
      <c r="C54" s="46">
        <f>1777807.58/1000</f>
        <v>1777.8075800000001</v>
      </c>
      <c r="D54" s="5" t="s">
        <v>25</v>
      </c>
      <c r="E54" s="5">
        <v>43.8</v>
      </c>
      <c r="F54" s="5" t="s">
        <v>26</v>
      </c>
      <c r="G54" s="42" t="s">
        <v>27</v>
      </c>
      <c r="H54" s="48" t="s">
        <v>27</v>
      </c>
      <c r="I54" s="42" t="s">
        <v>27</v>
      </c>
      <c r="J54" s="42" t="s">
        <v>27</v>
      </c>
      <c r="K54" s="40" t="s">
        <v>27</v>
      </c>
    </row>
    <row r="55" spans="1:11" s="1" customFormat="1" x14ac:dyDescent="0.25">
      <c r="A55" s="43"/>
      <c r="B55" s="43"/>
      <c r="C55" s="47"/>
      <c r="D55" s="5" t="s">
        <v>25</v>
      </c>
      <c r="E55" s="5">
        <v>40.799999999999997</v>
      </c>
      <c r="F55" s="5" t="s">
        <v>26</v>
      </c>
      <c r="G55" s="43"/>
      <c r="H55" s="43"/>
      <c r="I55" s="43"/>
      <c r="J55" s="43"/>
      <c r="K55" s="41"/>
    </row>
    <row r="56" spans="1:11" s="1" customFormat="1" ht="45" x14ac:dyDescent="0.25">
      <c r="A56" s="42" t="s">
        <v>20</v>
      </c>
      <c r="B56" s="42" t="s">
        <v>11</v>
      </c>
      <c r="C56" s="46">
        <f>1604320.04/1000</f>
        <v>1604.3200400000001</v>
      </c>
      <c r="D56" s="5" t="s">
        <v>28</v>
      </c>
      <c r="E56" s="5">
        <v>52.9</v>
      </c>
      <c r="F56" s="5" t="s">
        <v>26</v>
      </c>
      <c r="G56" s="42" t="s">
        <v>27</v>
      </c>
      <c r="H56" s="42" t="s">
        <v>25</v>
      </c>
      <c r="I56" s="42">
        <v>52.6</v>
      </c>
      <c r="J56" s="42" t="s">
        <v>26</v>
      </c>
      <c r="K56" s="40" t="s">
        <v>27</v>
      </c>
    </row>
    <row r="57" spans="1:11" s="1" customFormat="1" x14ac:dyDescent="0.25">
      <c r="A57" s="48"/>
      <c r="B57" s="48"/>
      <c r="C57" s="56"/>
      <c r="D57" s="5" t="s">
        <v>29</v>
      </c>
      <c r="E57" s="5">
        <v>520</v>
      </c>
      <c r="F57" s="5" t="s">
        <v>26</v>
      </c>
      <c r="G57" s="48"/>
      <c r="H57" s="48"/>
      <c r="I57" s="48"/>
      <c r="J57" s="48"/>
      <c r="K57" s="45"/>
    </row>
    <row r="58" spans="1:11" s="1" customFormat="1" x14ac:dyDescent="0.25">
      <c r="A58" s="43"/>
      <c r="B58" s="43"/>
      <c r="C58" s="47"/>
      <c r="D58" s="5" t="s">
        <v>59</v>
      </c>
      <c r="E58" s="5">
        <v>56.7</v>
      </c>
      <c r="F58" s="5" t="s">
        <v>26</v>
      </c>
      <c r="G58" s="43"/>
      <c r="H58" s="43"/>
      <c r="I58" s="43"/>
      <c r="J58" s="43"/>
      <c r="K58" s="41"/>
    </row>
    <row r="59" spans="1:11" s="1" customFormat="1" ht="15" customHeight="1" x14ac:dyDescent="0.25">
      <c r="A59" s="42" t="s">
        <v>21</v>
      </c>
      <c r="B59" s="42" t="s">
        <v>22</v>
      </c>
      <c r="C59" s="46">
        <f>1890924.75/1000</f>
        <v>1890.9247499999999</v>
      </c>
      <c r="D59" s="30" t="s">
        <v>25</v>
      </c>
      <c r="E59" s="30">
        <v>29.7</v>
      </c>
      <c r="F59" s="30" t="s">
        <v>26</v>
      </c>
      <c r="G59" s="42" t="s">
        <v>27</v>
      </c>
      <c r="H59" s="42" t="s">
        <v>27</v>
      </c>
      <c r="I59" s="42" t="s">
        <v>27</v>
      </c>
      <c r="J59" s="42" t="s">
        <v>27</v>
      </c>
      <c r="K59" s="40" t="s">
        <v>27</v>
      </c>
    </row>
    <row r="60" spans="1:11" s="1" customFormat="1" x14ac:dyDescent="0.25">
      <c r="A60" s="48"/>
      <c r="B60" s="48"/>
      <c r="C60" s="56"/>
      <c r="D60" s="30" t="s">
        <v>25</v>
      </c>
      <c r="E60" s="30">
        <v>51.1</v>
      </c>
      <c r="F60" s="30" t="s">
        <v>26</v>
      </c>
      <c r="G60" s="48"/>
      <c r="H60" s="48"/>
      <c r="I60" s="48"/>
      <c r="J60" s="48"/>
      <c r="K60" s="45"/>
    </row>
    <row r="61" spans="1:11" s="1" customFormat="1" ht="18" customHeight="1" x14ac:dyDescent="0.25">
      <c r="A61" s="48"/>
      <c r="B61" s="48"/>
      <c r="C61" s="56"/>
      <c r="D61" s="30" t="s">
        <v>25</v>
      </c>
      <c r="E61" s="30">
        <v>43.4</v>
      </c>
      <c r="F61" s="30" t="s">
        <v>26</v>
      </c>
      <c r="G61" s="43"/>
      <c r="H61" s="43"/>
      <c r="I61" s="43"/>
      <c r="J61" s="43"/>
      <c r="K61" s="41"/>
    </row>
    <row r="62" spans="1:11" s="1" customFormat="1" ht="18" customHeight="1" x14ac:dyDescent="0.25">
      <c r="A62" s="43"/>
      <c r="B62" s="43"/>
      <c r="C62" s="47"/>
      <c r="D62" s="30" t="s">
        <v>25</v>
      </c>
      <c r="E62" s="30">
        <v>35.1</v>
      </c>
      <c r="F62" s="30" t="s">
        <v>26</v>
      </c>
      <c r="G62" s="29"/>
      <c r="H62" s="29"/>
      <c r="I62" s="29"/>
      <c r="J62" s="29"/>
      <c r="K62" s="28"/>
    </row>
    <row r="63" spans="1:11" s="1" customFormat="1" ht="45" x14ac:dyDescent="0.25">
      <c r="A63" s="33" t="s">
        <v>23</v>
      </c>
      <c r="B63" s="33" t="s">
        <v>11</v>
      </c>
      <c r="C63" s="37">
        <f>1960213.95/1000</f>
        <v>1960.2139499999998</v>
      </c>
      <c r="D63" s="38" t="s">
        <v>31</v>
      </c>
      <c r="E63" s="38">
        <v>71.900000000000006</v>
      </c>
      <c r="F63" s="38" t="s">
        <v>26</v>
      </c>
      <c r="G63" s="34" t="s">
        <v>27</v>
      </c>
      <c r="H63" s="34" t="s">
        <v>27</v>
      </c>
      <c r="I63" s="34" t="s">
        <v>27</v>
      </c>
      <c r="J63" s="34" t="s">
        <v>27</v>
      </c>
      <c r="K63" s="35" t="s">
        <v>27</v>
      </c>
    </row>
    <row r="64" spans="1:11" s="1" customFormat="1" ht="45" x14ac:dyDescent="0.25">
      <c r="A64" s="33" t="s">
        <v>7</v>
      </c>
      <c r="B64" s="33"/>
      <c r="C64" s="37">
        <f>1212466.72/1000</f>
        <v>1212.4667199999999</v>
      </c>
      <c r="D64" s="38" t="s">
        <v>31</v>
      </c>
      <c r="E64" s="38">
        <v>71.900000000000006</v>
      </c>
      <c r="F64" s="38" t="s">
        <v>26</v>
      </c>
      <c r="G64" s="48" t="s">
        <v>27</v>
      </c>
      <c r="H64" s="48" t="s">
        <v>27</v>
      </c>
      <c r="I64" s="48" t="s">
        <v>27</v>
      </c>
      <c r="J64" s="48" t="s">
        <v>27</v>
      </c>
      <c r="K64" s="45" t="s">
        <v>27</v>
      </c>
    </row>
    <row r="65" spans="1:11" s="1" customFormat="1" x14ac:dyDescent="0.25">
      <c r="A65" s="34"/>
      <c r="B65" s="34"/>
      <c r="C65" s="36"/>
      <c r="D65" s="38" t="s">
        <v>33</v>
      </c>
      <c r="E65" s="38">
        <v>23.5</v>
      </c>
      <c r="F65" s="38" t="s">
        <v>26</v>
      </c>
      <c r="G65" s="43"/>
      <c r="H65" s="43"/>
      <c r="I65" s="43"/>
      <c r="J65" s="43"/>
      <c r="K65" s="41"/>
    </row>
    <row r="66" spans="1:11" s="1" customFormat="1" x14ac:dyDescent="0.25">
      <c r="A66" s="38" t="s">
        <v>8</v>
      </c>
      <c r="B66" s="38"/>
      <c r="C66" s="6" t="s">
        <v>27</v>
      </c>
      <c r="D66" s="38" t="s">
        <v>27</v>
      </c>
      <c r="E66" s="38" t="s">
        <v>27</v>
      </c>
      <c r="F66" s="38" t="s">
        <v>27</v>
      </c>
      <c r="G66" s="38" t="s">
        <v>27</v>
      </c>
      <c r="H66" s="38" t="s">
        <v>25</v>
      </c>
      <c r="I66" s="38">
        <v>71.900000000000006</v>
      </c>
      <c r="J66" s="38" t="s">
        <v>26</v>
      </c>
      <c r="K66" s="39" t="s">
        <v>27</v>
      </c>
    </row>
    <row r="67" spans="1:11" s="1" customFormat="1" x14ac:dyDescent="0.25">
      <c r="A67" s="38" t="s">
        <v>9</v>
      </c>
      <c r="B67" s="38"/>
      <c r="C67" s="6" t="s">
        <v>27</v>
      </c>
      <c r="D67" s="38" t="s">
        <v>27</v>
      </c>
      <c r="E67" s="38" t="s">
        <v>27</v>
      </c>
      <c r="F67" s="38" t="s">
        <v>27</v>
      </c>
      <c r="G67" s="38" t="s">
        <v>27</v>
      </c>
      <c r="H67" s="38" t="s">
        <v>25</v>
      </c>
      <c r="I67" s="38">
        <v>71.900000000000006</v>
      </c>
      <c r="J67" s="38" t="s">
        <v>26</v>
      </c>
      <c r="K67" s="39" t="s">
        <v>27</v>
      </c>
    </row>
    <row r="68" spans="1:11" s="1" customFormat="1" ht="45" x14ac:dyDescent="0.25">
      <c r="A68" s="5" t="s">
        <v>57</v>
      </c>
      <c r="B68" s="5" t="s">
        <v>24</v>
      </c>
      <c r="C68" s="6">
        <f>1172478.21/1000</f>
        <v>1172.47821</v>
      </c>
      <c r="D68" s="5" t="s">
        <v>25</v>
      </c>
      <c r="E68" s="5">
        <v>63.6</v>
      </c>
      <c r="F68" s="5" t="s">
        <v>26</v>
      </c>
      <c r="G68" s="5" t="s">
        <v>27</v>
      </c>
      <c r="H68" s="5" t="s">
        <v>27</v>
      </c>
      <c r="I68" s="5" t="s">
        <v>27</v>
      </c>
      <c r="J68" s="5" t="s">
        <v>27</v>
      </c>
      <c r="K68" s="3" t="s">
        <v>27</v>
      </c>
    </row>
    <row r="69" spans="1:11" s="1" customFormat="1" x14ac:dyDescent="0.25">
      <c r="A69" s="42" t="s">
        <v>7</v>
      </c>
      <c r="B69" s="42"/>
      <c r="C69" s="46">
        <f>1107701.83/1000</f>
        <v>1107.70183</v>
      </c>
      <c r="D69" s="5" t="s">
        <v>25</v>
      </c>
      <c r="E69" s="5">
        <v>53.9</v>
      </c>
      <c r="F69" s="5" t="s">
        <v>26</v>
      </c>
      <c r="G69" s="42" t="s">
        <v>74</v>
      </c>
      <c r="H69" s="42" t="s">
        <v>25</v>
      </c>
      <c r="I69" s="42">
        <v>63.6</v>
      </c>
      <c r="J69" s="42" t="s">
        <v>26</v>
      </c>
      <c r="K69" s="40" t="s">
        <v>27</v>
      </c>
    </row>
    <row r="70" spans="1:11" s="1" customFormat="1" ht="15" customHeight="1" x14ac:dyDescent="0.25">
      <c r="A70" s="43"/>
      <c r="B70" s="43"/>
      <c r="C70" s="47"/>
      <c r="D70" s="5" t="s">
        <v>33</v>
      </c>
      <c r="E70" s="5">
        <v>26.9</v>
      </c>
      <c r="F70" s="5" t="s">
        <v>26</v>
      </c>
      <c r="G70" s="43"/>
      <c r="H70" s="43"/>
      <c r="I70" s="43"/>
      <c r="J70" s="43"/>
      <c r="K70" s="41"/>
    </row>
    <row r="71" spans="1:11" s="1" customFormat="1" x14ac:dyDescent="0.25">
      <c r="A71" s="5" t="s">
        <v>8</v>
      </c>
      <c r="B71" s="5"/>
      <c r="C71" s="6" t="s">
        <v>27</v>
      </c>
      <c r="D71" s="5" t="s">
        <v>27</v>
      </c>
      <c r="E71" s="5" t="s">
        <v>27</v>
      </c>
      <c r="F71" s="5" t="s">
        <v>27</v>
      </c>
      <c r="G71" s="5" t="s">
        <v>27</v>
      </c>
      <c r="H71" s="7" t="s">
        <v>25</v>
      </c>
      <c r="I71" s="7">
        <v>63.6</v>
      </c>
      <c r="J71" s="7" t="s">
        <v>26</v>
      </c>
      <c r="K71" s="17" t="s">
        <v>27</v>
      </c>
    </row>
    <row r="72" spans="1:11" s="1" customFormat="1" ht="28.9" customHeight="1" x14ac:dyDescent="0.25">
      <c r="A72" s="42" t="s">
        <v>53</v>
      </c>
      <c r="B72" s="42" t="s">
        <v>15</v>
      </c>
      <c r="C72" s="46">
        <f>1646969.79/1000</f>
        <v>1646.9697900000001</v>
      </c>
      <c r="D72" s="5" t="s">
        <v>25</v>
      </c>
      <c r="E72" s="5">
        <v>32.200000000000003</v>
      </c>
      <c r="F72" s="5" t="s">
        <v>26</v>
      </c>
      <c r="G72" s="42" t="s">
        <v>27</v>
      </c>
      <c r="H72" s="42" t="s">
        <v>25</v>
      </c>
      <c r="I72" s="42">
        <v>40.5</v>
      </c>
      <c r="J72" s="42" t="s">
        <v>26</v>
      </c>
      <c r="K72" s="3"/>
    </row>
    <row r="73" spans="1:11" s="1" customFormat="1" x14ac:dyDescent="0.25">
      <c r="A73" s="43"/>
      <c r="B73" s="43"/>
      <c r="C73" s="47"/>
      <c r="D73" s="5" t="s">
        <v>29</v>
      </c>
      <c r="E73" s="12">
        <v>26</v>
      </c>
      <c r="F73" s="5" t="s">
        <v>26</v>
      </c>
      <c r="G73" s="48"/>
      <c r="H73" s="48"/>
      <c r="I73" s="48"/>
      <c r="J73" s="48"/>
      <c r="K73" s="3"/>
    </row>
    <row r="74" spans="1:11" s="1" customFormat="1" ht="30" x14ac:dyDescent="0.25">
      <c r="A74" s="5" t="s">
        <v>7</v>
      </c>
      <c r="B74" s="5"/>
      <c r="C74" s="6">
        <f>1606969.79/1000</f>
        <v>1606.9697900000001</v>
      </c>
      <c r="D74" s="5" t="s">
        <v>27</v>
      </c>
      <c r="E74" s="5" t="s">
        <v>27</v>
      </c>
      <c r="F74" s="5" t="s">
        <v>27</v>
      </c>
      <c r="G74" s="7" t="s">
        <v>73</v>
      </c>
      <c r="H74" s="5" t="s">
        <v>25</v>
      </c>
      <c r="I74" s="5">
        <v>40.5</v>
      </c>
      <c r="J74" s="5" t="s">
        <v>26</v>
      </c>
      <c r="K74" s="3"/>
    </row>
    <row r="75" spans="1:11" s="1" customFormat="1" ht="45" x14ac:dyDescent="0.25">
      <c r="A75" s="5" t="s">
        <v>60</v>
      </c>
      <c r="B75" s="5" t="s">
        <v>61</v>
      </c>
      <c r="C75" s="6">
        <f>1396501.7/1000</f>
        <v>1396.5017</v>
      </c>
      <c r="D75" s="5" t="s">
        <v>31</v>
      </c>
      <c r="E75" s="5">
        <v>52.6</v>
      </c>
      <c r="F75" s="5" t="s">
        <v>26</v>
      </c>
      <c r="G75" s="5" t="s">
        <v>27</v>
      </c>
      <c r="H75" s="5" t="s">
        <v>25</v>
      </c>
      <c r="I75" s="5">
        <v>54.2</v>
      </c>
      <c r="J75" s="5" t="s">
        <v>26</v>
      </c>
      <c r="K75" s="3" t="s">
        <v>27</v>
      </c>
    </row>
    <row r="76" spans="1:11" s="1" customFormat="1" ht="72" customHeight="1" x14ac:dyDescent="0.25">
      <c r="A76" s="42" t="s">
        <v>58</v>
      </c>
      <c r="B76" s="42" t="s">
        <v>15</v>
      </c>
      <c r="C76" s="46">
        <f>1242686.35/1000</f>
        <v>1242.6863500000002</v>
      </c>
      <c r="D76" s="5" t="s">
        <v>69</v>
      </c>
      <c r="E76" s="5">
        <v>91.2</v>
      </c>
      <c r="F76" s="5" t="s">
        <v>26</v>
      </c>
      <c r="G76" s="42" t="s">
        <v>66</v>
      </c>
      <c r="H76" s="42" t="s">
        <v>27</v>
      </c>
      <c r="I76" s="42" t="s">
        <v>27</v>
      </c>
      <c r="J76" s="42" t="s">
        <v>27</v>
      </c>
      <c r="K76" s="40" t="s">
        <v>27</v>
      </c>
    </row>
    <row r="77" spans="1:11" s="1" customFormat="1" ht="45" x14ac:dyDescent="0.25">
      <c r="A77" s="43"/>
      <c r="B77" s="43"/>
      <c r="C77" s="47"/>
      <c r="D77" s="5" t="s">
        <v>28</v>
      </c>
      <c r="E77" s="5">
        <v>50.5</v>
      </c>
      <c r="F77" s="5" t="s">
        <v>26</v>
      </c>
      <c r="G77" s="43"/>
      <c r="H77" s="43"/>
      <c r="I77" s="43"/>
      <c r="J77" s="43"/>
      <c r="K77" s="41"/>
    </row>
    <row r="78" spans="1:11" s="1" customFormat="1" ht="45" x14ac:dyDescent="0.25">
      <c r="A78" s="42" t="s">
        <v>8</v>
      </c>
      <c r="B78" s="42"/>
      <c r="C78" s="46" t="s">
        <v>27</v>
      </c>
      <c r="D78" s="5" t="s">
        <v>70</v>
      </c>
      <c r="E78" s="5">
        <v>91.2</v>
      </c>
      <c r="F78" s="5" t="s">
        <v>26</v>
      </c>
      <c r="G78" s="42" t="s">
        <v>71</v>
      </c>
      <c r="H78" s="42" t="s">
        <v>27</v>
      </c>
      <c r="I78" s="42" t="s">
        <v>27</v>
      </c>
      <c r="J78" s="42" t="s">
        <v>27</v>
      </c>
      <c r="K78" s="40" t="s">
        <v>27</v>
      </c>
    </row>
    <row r="79" spans="1:11" s="1" customFormat="1" ht="54" customHeight="1" x14ac:dyDescent="0.25">
      <c r="A79" s="43"/>
      <c r="B79" s="43"/>
      <c r="C79" s="47"/>
      <c r="D79" s="5" t="s">
        <v>28</v>
      </c>
      <c r="E79" s="5">
        <v>50.5</v>
      </c>
      <c r="F79" s="5" t="s">
        <v>26</v>
      </c>
      <c r="G79" s="43"/>
      <c r="H79" s="43"/>
      <c r="I79" s="43"/>
      <c r="J79" s="43"/>
      <c r="K79" s="41"/>
    </row>
    <row r="80" spans="1:11" s="1" customFormat="1" ht="53.25" customHeight="1" x14ac:dyDescent="0.25">
      <c r="A80" s="42" t="s">
        <v>9</v>
      </c>
      <c r="B80" s="42"/>
      <c r="C80" s="46" t="s">
        <v>27</v>
      </c>
      <c r="D80" s="5" t="s">
        <v>70</v>
      </c>
      <c r="E80" s="5">
        <v>91.2</v>
      </c>
      <c r="F80" s="5" t="s">
        <v>26</v>
      </c>
      <c r="G80" s="42" t="s">
        <v>71</v>
      </c>
      <c r="H80" s="42" t="s">
        <v>27</v>
      </c>
      <c r="I80" s="42" t="s">
        <v>27</v>
      </c>
      <c r="J80" s="42" t="s">
        <v>27</v>
      </c>
      <c r="K80" s="40" t="s">
        <v>27</v>
      </c>
    </row>
    <row r="81" spans="1:11" s="1" customFormat="1" ht="54" customHeight="1" x14ac:dyDescent="0.25">
      <c r="A81" s="43"/>
      <c r="B81" s="43"/>
      <c r="C81" s="47"/>
      <c r="D81" s="5" t="s">
        <v>28</v>
      </c>
      <c r="E81" s="5">
        <v>50.5</v>
      </c>
      <c r="F81" s="5" t="s">
        <v>26</v>
      </c>
      <c r="G81" s="43"/>
      <c r="H81" s="43"/>
      <c r="I81" s="43"/>
      <c r="J81" s="43"/>
      <c r="K81" s="41"/>
    </row>
    <row r="82" spans="1:11" s="1" customFormat="1" ht="45" x14ac:dyDescent="0.25">
      <c r="A82" s="5" t="s">
        <v>54</v>
      </c>
      <c r="B82" s="5" t="s">
        <v>15</v>
      </c>
      <c r="C82" s="6">
        <f>1188247.01/1000</f>
        <v>1188.24701</v>
      </c>
      <c r="D82" s="5" t="s">
        <v>28</v>
      </c>
      <c r="E82" s="5">
        <v>47.7</v>
      </c>
      <c r="F82" s="5" t="s">
        <v>26</v>
      </c>
      <c r="G82" s="5" t="s">
        <v>27</v>
      </c>
      <c r="H82" s="5" t="s">
        <v>27</v>
      </c>
      <c r="I82" s="7" t="s">
        <v>27</v>
      </c>
      <c r="J82" s="5" t="s">
        <v>27</v>
      </c>
      <c r="K82" s="3" t="s">
        <v>27</v>
      </c>
    </row>
    <row r="83" spans="1:11" s="1" customFormat="1" ht="45" x14ac:dyDescent="0.25">
      <c r="A83" s="5" t="s">
        <v>7</v>
      </c>
      <c r="B83" s="5"/>
      <c r="C83" s="6">
        <f>1090832.72/1000</f>
        <v>1090.8327199999999</v>
      </c>
      <c r="D83" s="5" t="s">
        <v>28</v>
      </c>
      <c r="E83" s="5">
        <v>47.7</v>
      </c>
      <c r="F83" s="5" t="s">
        <v>26</v>
      </c>
      <c r="G83" s="5" t="s">
        <v>27</v>
      </c>
      <c r="H83" s="5" t="s">
        <v>27</v>
      </c>
      <c r="I83" s="7" t="s">
        <v>27</v>
      </c>
      <c r="J83" s="5" t="s">
        <v>27</v>
      </c>
      <c r="K83" s="3" t="s">
        <v>27</v>
      </c>
    </row>
    <row r="84" spans="1:11" s="1" customFormat="1" ht="45" x14ac:dyDescent="0.25">
      <c r="A84" s="5" t="s">
        <v>9</v>
      </c>
      <c r="B84" s="5"/>
      <c r="C84" s="6" t="s">
        <v>27</v>
      </c>
      <c r="D84" s="5" t="s">
        <v>28</v>
      </c>
      <c r="E84" s="5">
        <v>47.7</v>
      </c>
      <c r="F84" s="5" t="s">
        <v>26</v>
      </c>
      <c r="G84" s="5" t="s">
        <v>27</v>
      </c>
      <c r="H84" s="5" t="s">
        <v>27</v>
      </c>
      <c r="I84" s="7" t="s">
        <v>27</v>
      </c>
      <c r="J84" s="5" t="s">
        <v>27</v>
      </c>
      <c r="K84" s="3" t="s">
        <v>27</v>
      </c>
    </row>
    <row r="85" spans="1:11" s="1" customFormat="1" x14ac:dyDescent="0.25">
      <c r="A85" s="8" t="s">
        <v>9</v>
      </c>
      <c r="B85" s="8"/>
      <c r="C85" s="18" t="s">
        <v>27</v>
      </c>
      <c r="D85" s="8" t="s">
        <v>27</v>
      </c>
      <c r="E85" s="8" t="s">
        <v>27</v>
      </c>
      <c r="F85" s="8" t="s">
        <v>27</v>
      </c>
      <c r="G85" s="8" t="s">
        <v>27</v>
      </c>
      <c r="H85" s="8" t="s">
        <v>25</v>
      </c>
      <c r="I85" s="9">
        <v>47.7</v>
      </c>
      <c r="J85" s="8" t="s">
        <v>26</v>
      </c>
      <c r="K85" s="19" t="s">
        <v>27</v>
      </c>
    </row>
    <row r="86" spans="1:11" s="1" customFormat="1" ht="45" x14ac:dyDescent="0.25">
      <c r="A86" s="5" t="s">
        <v>32</v>
      </c>
      <c r="B86" s="5" t="s">
        <v>47</v>
      </c>
      <c r="C86" s="6">
        <f>1953130.85/1000</f>
        <v>1953.13085</v>
      </c>
      <c r="D86" s="5" t="s">
        <v>27</v>
      </c>
      <c r="E86" s="5" t="s">
        <v>27</v>
      </c>
      <c r="F86" s="5" t="s">
        <v>27</v>
      </c>
      <c r="G86" s="5" t="s">
        <v>27</v>
      </c>
      <c r="H86" s="5" t="s">
        <v>25</v>
      </c>
      <c r="I86" s="5">
        <v>67.3</v>
      </c>
      <c r="J86" s="5" t="s">
        <v>26</v>
      </c>
      <c r="K86" s="3" t="s">
        <v>27</v>
      </c>
    </row>
    <row r="87" spans="1:11" s="1" customFormat="1" x14ac:dyDescent="0.25">
      <c r="A87" s="5" t="s">
        <v>7</v>
      </c>
      <c r="B87" s="5"/>
      <c r="C87" s="6">
        <f>870698.8/1000</f>
        <v>870.69880000000001</v>
      </c>
      <c r="D87" s="5" t="s">
        <v>25</v>
      </c>
      <c r="E87" s="5">
        <v>67.3</v>
      </c>
      <c r="F87" s="5" t="s">
        <v>26</v>
      </c>
      <c r="G87" s="5" t="s">
        <v>27</v>
      </c>
      <c r="H87" s="5" t="s">
        <v>27</v>
      </c>
      <c r="I87" s="7" t="s">
        <v>27</v>
      </c>
      <c r="J87" s="5" t="s">
        <v>27</v>
      </c>
      <c r="K87" s="3" t="s">
        <v>27</v>
      </c>
    </row>
    <row r="88" spans="1:11" s="1" customFormat="1" x14ac:dyDescent="0.25">
      <c r="A88" s="5" t="s">
        <v>9</v>
      </c>
      <c r="B88" s="5"/>
      <c r="C88" s="6" t="s">
        <v>27</v>
      </c>
      <c r="D88" s="5" t="s">
        <v>27</v>
      </c>
      <c r="E88" s="5" t="s">
        <v>27</v>
      </c>
      <c r="F88" s="5" t="s">
        <v>27</v>
      </c>
      <c r="G88" s="5" t="s">
        <v>27</v>
      </c>
      <c r="H88" s="5" t="s">
        <v>25</v>
      </c>
      <c r="I88" s="5">
        <v>67.3</v>
      </c>
      <c r="J88" s="5" t="s">
        <v>26</v>
      </c>
      <c r="K88" s="3" t="s">
        <v>27</v>
      </c>
    </row>
    <row r="89" spans="1:11" s="1" customFormat="1" x14ac:dyDescent="0.25">
      <c r="A89" s="21"/>
      <c r="B89" s="21"/>
      <c r="C89" s="22"/>
      <c r="D89" s="21"/>
      <c r="E89" s="21"/>
      <c r="F89" s="21"/>
      <c r="G89" s="21"/>
      <c r="H89" s="21"/>
      <c r="I89" s="21"/>
      <c r="J89" s="21"/>
      <c r="K89" s="23"/>
    </row>
    <row r="90" spans="1:11" x14ac:dyDescent="0.25">
      <c r="C90" s="25"/>
    </row>
    <row r="91" spans="1:11" ht="45" customHeight="1" x14ac:dyDescent="0.25">
      <c r="A91" s="55" t="s">
        <v>78</v>
      </c>
      <c r="B91" s="55"/>
      <c r="C91" s="55"/>
      <c r="D91" s="27"/>
      <c r="E91" s="26" t="s">
        <v>76</v>
      </c>
    </row>
  </sheetData>
  <mergeCells count="162">
    <mergeCell ref="H38:H40"/>
    <mergeCell ref="K64:K65"/>
    <mergeCell ref="J59:J61"/>
    <mergeCell ref="K54:K55"/>
    <mergeCell ref="J49:J53"/>
    <mergeCell ref="K49:K53"/>
    <mergeCell ref="J56:J58"/>
    <mergeCell ref="J38:J40"/>
    <mergeCell ref="K38:K40"/>
    <mergeCell ref="J64:J65"/>
    <mergeCell ref="C13:C15"/>
    <mergeCell ref="B13:B15"/>
    <mergeCell ref="A13:A15"/>
    <mergeCell ref="C35:C36"/>
    <mergeCell ref="B35:B36"/>
    <mergeCell ref="A35:A36"/>
    <mergeCell ref="G35:G36"/>
    <mergeCell ref="H35:H36"/>
    <mergeCell ref="I35:I36"/>
    <mergeCell ref="B78:B79"/>
    <mergeCell ref="C78:C79"/>
    <mergeCell ref="G78:G79"/>
    <mergeCell ref="C80:C81"/>
    <mergeCell ref="B80:B81"/>
    <mergeCell ref="A80:A81"/>
    <mergeCell ref="G80:G81"/>
    <mergeCell ref="G38:G39"/>
    <mergeCell ref="C72:C73"/>
    <mergeCell ref="B72:B73"/>
    <mergeCell ref="A72:A73"/>
    <mergeCell ref="A69:A70"/>
    <mergeCell ref="B69:B70"/>
    <mergeCell ref="C69:C70"/>
    <mergeCell ref="B38:B40"/>
    <mergeCell ref="C38:C40"/>
    <mergeCell ref="G64:G65"/>
    <mergeCell ref="G54:G55"/>
    <mergeCell ref="C56:C58"/>
    <mergeCell ref="G56:G58"/>
    <mergeCell ref="C59:C62"/>
    <mergeCell ref="B59:B62"/>
    <mergeCell ref="A59:A62"/>
    <mergeCell ref="K29:K31"/>
    <mergeCell ref="J76:J77"/>
    <mergeCell ref="K76:K77"/>
    <mergeCell ref="C76:C77"/>
    <mergeCell ref="B76:B77"/>
    <mergeCell ref="A76:A77"/>
    <mergeCell ref="J72:J73"/>
    <mergeCell ref="G72:G73"/>
    <mergeCell ref="B19:B24"/>
    <mergeCell ref="A19:A24"/>
    <mergeCell ref="G76:G77"/>
    <mergeCell ref="H76:H77"/>
    <mergeCell ref="I76:I77"/>
    <mergeCell ref="A45:A46"/>
    <mergeCell ref="B45:B46"/>
    <mergeCell ref="C45:C46"/>
    <mergeCell ref="G45:G46"/>
    <mergeCell ref="H45:H46"/>
    <mergeCell ref="I45:I46"/>
    <mergeCell ref="H29:H31"/>
    <mergeCell ref="I29:I31"/>
    <mergeCell ref="A25:A28"/>
    <mergeCell ref="B25:B28"/>
    <mergeCell ref="A29:A31"/>
    <mergeCell ref="K35:K36"/>
    <mergeCell ref="I38:I40"/>
    <mergeCell ref="C9:C10"/>
    <mergeCell ref="B9:B10"/>
    <mergeCell ref="A9:A10"/>
    <mergeCell ref="D3:G3"/>
    <mergeCell ref="I13:I15"/>
    <mergeCell ref="J29:J31"/>
    <mergeCell ref="K33:K34"/>
    <mergeCell ref="H33:H34"/>
    <mergeCell ref="I33:I34"/>
    <mergeCell ref="J13:J15"/>
    <mergeCell ref="G13:G15"/>
    <mergeCell ref="K3:K4"/>
    <mergeCell ref="C16:C17"/>
    <mergeCell ref="J33:J34"/>
    <mergeCell ref="C25:C28"/>
    <mergeCell ref="G25:G28"/>
    <mergeCell ref="J19:J24"/>
    <mergeCell ref="K25:K28"/>
    <mergeCell ref="H25:H28"/>
    <mergeCell ref="I25:I28"/>
    <mergeCell ref="J25:J28"/>
    <mergeCell ref="C29:C31"/>
    <mergeCell ref="J78:J79"/>
    <mergeCell ref="H72:H73"/>
    <mergeCell ref="I72:I73"/>
    <mergeCell ref="A56:A58"/>
    <mergeCell ref="I56:I58"/>
    <mergeCell ref="K16:K17"/>
    <mergeCell ref="G41:G42"/>
    <mergeCell ref="H41:H42"/>
    <mergeCell ref="I41:I42"/>
    <mergeCell ref="J41:J42"/>
    <mergeCell ref="C19:C24"/>
    <mergeCell ref="K19:K24"/>
    <mergeCell ref="H59:H61"/>
    <mergeCell ref="H56:H58"/>
    <mergeCell ref="B29:B31"/>
    <mergeCell ref="J45:J46"/>
    <mergeCell ref="K45:K46"/>
    <mergeCell ref="K56:K58"/>
    <mergeCell ref="J69:J70"/>
    <mergeCell ref="K69:K70"/>
    <mergeCell ref="C41:C42"/>
    <mergeCell ref="B41:B42"/>
    <mergeCell ref="A41:A42"/>
    <mergeCell ref="J35:J36"/>
    <mergeCell ref="G19:G24"/>
    <mergeCell ref="H19:H24"/>
    <mergeCell ref="I19:I24"/>
    <mergeCell ref="A91:C91"/>
    <mergeCell ref="C49:C53"/>
    <mergeCell ref="B49:B53"/>
    <mergeCell ref="A49:A53"/>
    <mergeCell ref="I54:I55"/>
    <mergeCell ref="H54:H55"/>
    <mergeCell ref="C54:C55"/>
    <mergeCell ref="H64:H65"/>
    <mergeCell ref="I64:I65"/>
    <mergeCell ref="B54:B55"/>
    <mergeCell ref="A54:A55"/>
    <mergeCell ref="G59:G61"/>
    <mergeCell ref="G49:G53"/>
    <mergeCell ref="H49:H53"/>
    <mergeCell ref="I49:I53"/>
    <mergeCell ref="B56:B58"/>
    <mergeCell ref="H78:H79"/>
    <mergeCell ref="I78:I79"/>
    <mergeCell ref="G29:G31"/>
    <mergeCell ref="A38:A40"/>
    <mergeCell ref="A78:A79"/>
    <mergeCell ref="K78:K79"/>
    <mergeCell ref="H80:H81"/>
    <mergeCell ref="I80:I81"/>
    <mergeCell ref="J80:J81"/>
    <mergeCell ref="K80:K81"/>
    <mergeCell ref="A1:K1"/>
    <mergeCell ref="K59:K61"/>
    <mergeCell ref="J54:J55"/>
    <mergeCell ref="C33:C34"/>
    <mergeCell ref="A33:A34"/>
    <mergeCell ref="B33:B34"/>
    <mergeCell ref="H13:H15"/>
    <mergeCell ref="I59:I61"/>
    <mergeCell ref="B3:B4"/>
    <mergeCell ref="A3:A4"/>
    <mergeCell ref="H3:J3"/>
    <mergeCell ref="A16:A17"/>
    <mergeCell ref="B16:B17"/>
    <mergeCell ref="K41:K42"/>
    <mergeCell ref="G69:G70"/>
    <mergeCell ref="H69:H70"/>
    <mergeCell ref="I69:I70"/>
    <mergeCell ref="C3:C4"/>
    <mergeCell ref="K13:K15"/>
  </mergeCells>
  <pageMargins left="0.70866141732283472" right="0.70866141732283472" top="0.86614173228346458" bottom="0.47244094488188981" header="0" footer="0"/>
  <pageSetup paperSize="9" scale="62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УСЗН 2018 год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2019-04-24T07:03:21Z</dcterms:modified>
</cp:coreProperties>
</file>