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5" i="1"/>
  <c r="C52"/>
  <c r="C51"/>
  <c r="C31"/>
  <c r="C30"/>
  <c r="C29"/>
  <c r="C27"/>
  <c r="C21"/>
  <c r="C10"/>
  <c r="C9"/>
  <c r="C56"/>
  <c r="C54"/>
  <c r="C63"/>
  <c r="C73"/>
  <c r="C72"/>
  <c r="C18"/>
  <c r="C17"/>
  <c r="C62"/>
  <c r="C61"/>
  <c r="C64"/>
  <c r="C65"/>
  <c r="C68"/>
  <c r="C67"/>
  <c r="C45"/>
  <c r="C13"/>
  <c r="C43"/>
  <c r="C82"/>
  <c r="C81"/>
  <c r="C78"/>
  <c r="C77"/>
  <c r="C66"/>
  <c r="C47"/>
  <c r="C58"/>
  <c r="C39"/>
  <c r="C32"/>
  <c r="C40"/>
  <c r="C6"/>
  <c r="C37"/>
  <c r="C35"/>
  <c r="C76"/>
  <c r="C8"/>
  <c r="C7"/>
</calcChain>
</file>

<file path=xl/sharedStrings.xml><?xml version="1.0" encoding="utf-8"?>
<sst xmlns="http://schemas.openxmlformats.org/spreadsheetml/2006/main" count="451" uniqueCount="75">
  <si>
    <t>Сведения о доходах за 2012 год, об имуществе и обязательствах имущественного характера по состоянию на 31 декабря 2012 года муниципальных служащих Управления социальной защиты населения Администрации Таймырского Долгано-Ненецкого муниципального района</t>
  </si>
  <si>
    <t>Фамилия, имя, отчество муниципального служащего</t>
  </si>
  <si>
    <t>Должность, место работы</t>
  </si>
  <si>
    <t>Перечень объектов недвижимого имущества, принадлежащих на праве собственности</t>
  </si>
  <si>
    <t>Вид собственности</t>
  </si>
  <si>
    <t>Площадь (кв.м)</t>
  </si>
  <si>
    <t>Страна расположения</t>
  </si>
  <si>
    <t>Общая сумма дохода за 2012 год (тыс.руб.)</t>
  </si>
  <si>
    <t>Перечень объектов недвижимого имущества, находящихся в пользовании</t>
  </si>
  <si>
    <t>Вид, марка транспорта средства, принадлежащего на праве собственности</t>
  </si>
  <si>
    <t>Абрамова 
Антонина Владимировна</t>
  </si>
  <si>
    <t>ведущий специалист отдела социальной поддержки и жилищных субсидий в поселении Хатанга</t>
  </si>
  <si>
    <t>супруг</t>
  </si>
  <si>
    <t>Бабух 
Татьяна 
Георгиевна</t>
  </si>
  <si>
    <t>сын</t>
  </si>
  <si>
    <t>дочь</t>
  </si>
  <si>
    <t>Будная
Ольга
Васильевна</t>
  </si>
  <si>
    <t>заместитель главного бухгалтера отдела финансового обеспечения, бюджетного учета и отчетности</t>
  </si>
  <si>
    <t>Бурова
Светлана
Павловна</t>
  </si>
  <si>
    <t>главный специалист отдела нормативно-методической работы, экономического анализа, прогноза и статистики</t>
  </si>
  <si>
    <t>Вайс
Галина
Владимировна</t>
  </si>
  <si>
    <t>главный специалист отдела социальной поддержки населения</t>
  </si>
  <si>
    <t xml:space="preserve">сын </t>
  </si>
  <si>
    <t>Велигурова
Светлана
Федоровна</t>
  </si>
  <si>
    <t>заместитель начальника управления</t>
  </si>
  <si>
    <t>Глущенко
Наталья
Николаевна</t>
  </si>
  <si>
    <t>Гроо
Елена
Савельевна</t>
  </si>
  <si>
    <t>ведущий специалист отдела социальной поддержки населения</t>
  </si>
  <si>
    <t>Гроо
Татьяна
Спиридоновна</t>
  </si>
  <si>
    <t>главный бухгалтер отдела финансового обеспечения, бюджетного учета и отчетности</t>
  </si>
  <si>
    <t>Долотовская
Наталья
Александровна</t>
  </si>
  <si>
    <t>начальник отдела социальной поддержки и жилищных субсидий в поселении Караул</t>
  </si>
  <si>
    <t>Козак
Людмила
Викторовна</t>
  </si>
  <si>
    <t>начальник отдела социальной поддержки и жилищных субсидий в поселении Хатанга</t>
  </si>
  <si>
    <t>Кудряшова
Лилия
Александровна</t>
  </si>
  <si>
    <t>Кузина
Дарья
Петровна</t>
  </si>
  <si>
    <t>бухгалтер отдела финансового обеспечения, бюджетного учета и отчетности</t>
  </si>
  <si>
    <t>Мальцева
Надежда
Витальевна</t>
  </si>
  <si>
    <t>заместитель начальника управления - начальник отдела нормативно-методической работы, экономического анализа, прогноза и статистики</t>
  </si>
  <si>
    <t>Медуница
Татьяна
Александровна</t>
  </si>
  <si>
    <t>Подлатова
Марина
Владимировна</t>
  </si>
  <si>
    <t>Полякова
Елена
Анатольевна</t>
  </si>
  <si>
    <t>начальник отдела социальной поддержки населения</t>
  </si>
  <si>
    <t>Попова
Людмила
Алексеевна</t>
  </si>
  <si>
    <t>Попова
Людмила
Юрьевна</t>
  </si>
  <si>
    <t>Семенова
Татьяна
Михайловна</t>
  </si>
  <si>
    <t>Халява
Ксения
Анатольевна</t>
  </si>
  <si>
    <t>Холивенкова
Ольга
Борисовна</t>
  </si>
  <si>
    <t>ведущий специалист отдела нормативно-методической работы, экономического анализа, прогноза и статистики</t>
  </si>
  <si>
    <t>Начальник Управления социальной защиты населения Администрации Таймырского Долгано-Ненецкого муниципального района</t>
  </si>
  <si>
    <t>Е.А. Ковалева</t>
  </si>
  <si>
    <t>квартира</t>
  </si>
  <si>
    <t>Россия</t>
  </si>
  <si>
    <t>нет</t>
  </si>
  <si>
    <t>снегоход «Yamaha VK540Е»</t>
  </si>
  <si>
    <t>капитальный гараж</t>
  </si>
  <si>
    <t>общая долевая собственность 1/3 доли квартиры</t>
  </si>
  <si>
    <t>2/3 доли квартиры в пользовании</t>
  </si>
  <si>
    <t>земельный участок</t>
  </si>
  <si>
    <t>жилой дом</t>
  </si>
  <si>
    <t>Автомобиль cirtoen Xsara Picasso</t>
  </si>
  <si>
    <t>Абанькина Вера Юрьевна</t>
  </si>
  <si>
    <t>общая долевая собственность 1/2 доли квартиры</t>
  </si>
  <si>
    <t>снегоход "Skandic WT-550"</t>
  </si>
  <si>
    <t>дача</t>
  </si>
  <si>
    <t>1/2 доли квартиры в пользовании</t>
  </si>
  <si>
    <t>Яркова Снежана Владимировна</t>
  </si>
  <si>
    <t>гараж</t>
  </si>
  <si>
    <t>общая долевая собственность 1/4 доли квартиры</t>
  </si>
  <si>
    <t>снегоход "Polaris wide trak"</t>
  </si>
  <si>
    <t>Автомобиль "Volks Wagen Passat"</t>
  </si>
  <si>
    <t>Автомобиль "Toyoto Carina"</t>
  </si>
  <si>
    <t xml:space="preserve">земельный участок </t>
  </si>
  <si>
    <t>Автомобиль   Toyota Lite Ase</t>
  </si>
  <si>
    <t>Автомобиль Honda Logo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</si>
</sst>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4" fontId="0" fillId="0" borderId="0" xfId="0" applyNumberFormat="1"/>
    <xf numFmtId="0" fontId="0" fillId="0" borderId="0" xfId="0" applyFill="1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4" fontId="0" fillId="0" borderId="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4" fontId="0" fillId="0" borderId="5" xfId="0" applyNumberFormat="1" applyBorder="1" applyAlignment="1">
      <alignment horizontal="center" wrapText="1"/>
    </xf>
    <xf numFmtId="4" fontId="0" fillId="0" borderId="6" xfId="0" applyNumberForma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0" fillId="0" borderId="7" xfId="0" applyBorder="1" applyAlignment="1">
      <alignment horizontal="center" wrapText="1"/>
    </xf>
    <xf numFmtId="4" fontId="0" fillId="0" borderId="7" xfId="0" applyNumberFormat="1" applyBorder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4" fontId="0" fillId="0" borderId="5" xfId="0" applyNumberFormat="1" applyFill="1" applyBorder="1" applyAlignment="1">
      <alignment horizontal="center" wrapText="1"/>
    </xf>
    <xf numFmtId="4" fontId="0" fillId="0" borderId="6" xfId="0" applyNumberForma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6"/>
  <sheetViews>
    <sheetView tabSelected="1" workbookViewId="0">
      <selection activeCell="C6" sqref="C6"/>
    </sheetView>
  </sheetViews>
  <sheetFormatPr defaultRowHeight="15"/>
  <cols>
    <col min="1" max="1" width="20.5703125" customWidth="1"/>
    <col min="2" max="2" width="35.140625" customWidth="1"/>
    <col min="3" max="3" width="16.5703125" customWidth="1"/>
    <col min="4" max="4" width="19.42578125" customWidth="1"/>
    <col min="5" max="5" width="13.85546875" customWidth="1"/>
    <col min="6" max="6" width="17.140625" customWidth="1"/>
    <col min="7" max="7" width="21.42578125" customWidth="1"/>
    <col min="8" max="8" width="13.85546875" customWidth="1"/>
    <col min="9" max="9" width="18.140625" customWidth="1"/>
    <col min="10" max="10" width="26" customWidth="1"/>
  </cols>
  <sheetData>
    <row r="1" spans="1:10" ht="51.7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3" spans="1:10" ht="45" customHeight="1">
      <c r="A3" s="30" t="s">
        <v>1</v>
      </c>
      <c r="B3" s="30" t="s">
        <v>2</v>
      </c>
      <c r="C3" s="30" t="s">
        <v>7</v>
      </c>
      <c r="D3" s="27" t="s">
        <v>3</v>
      </c>
      <c r="E3" s="28"/>
      <c r="F3" s="29"/>
      <c r="G3" s="27" t="s">
        <v>8</v>
      </c>
      <c r="H3" s="28"/>
      <c r="I3" s="29"/>
      <c r="J3" s="30" t="s">
        <v>9</v>
      </c>
    </row>
    <row r="4" spans="1:10" ht="30">
      <c r="A4" s="31"/>
      <c r="B4" s="31"/>
      <c r="C4" s="31"/>
      <c r="D4" s="1" t="s">
        <v>4</v>
      </c>
      <c r="E4" s="1" t="s">
        <v>5</v>
      </c>
      <c r="F4" s="1" t="s">
        <v>6</v>
      </c>
      <c r="G4" s="1" t="s">
        <v>4</v>
      </c>
      <c r="H4" s="1" t="s">
        <v>5</v>
      </c>
      <c r="I4" s="1" t="s">
        <v>6</v>
      </c>
      <c r="J4" s="31"/>
    </row>
    <row r="5" spans="1:10" ht="45">
      <c r="A5" s="12" t="s">
        <v>61</v>
      </c>
      <c r="B5" s="2" t="s">
        <v>27</v>
      </c>
      <c r="C5" s="13">
        <f>1240032.23/1000</f>
        <v>1240.03223</v>
      </c>
      <c r="D5" s="4" t="s">
        <v>62</v>
      </c>
      <c r="E5" s="3">
        <v>42.5</v>
      </c>
      <c r="F5" s="4" t="s">
        <v>52</v>
      </c>
      <c r="G5" s="4" t="s">
        <v>51</v>
      </c>
      <c r="H5" s="3">
        <v>52.6</v>
      </c>
      <c r="I5" s="4" t="s">
        <v>52</v>
      </c>
      <c r="J5" s="11" t="s">
        <v>53</v>
      </c>
    </row>
    <row r="6" spans="1:10" ht="45">
      <c r="A6" s="2" t="s">
        <v>12</v>
      </c>
      <c r="B6" s="12"/>
      <c r="C6" s="13">
        <f>901666.18/1000</f>
        <v>901.66618000000005</v>
      </c>
      <c r="D6" s="4" t="s">
        <v>62</v>
      </c>
      <c r="E6" s="3">
        <v>42.5</v>
      </c>
      <c r="F6" s="4" t="s">
        <v>52</v>
      </c>
      <c r="G6" s="4" t="s">
        <v>51</v>
      </c>
      <c r="H6" s="3">
        <v>52.6</v>
      </c>
      <c r="I6" s="4" t="s">
        <v>52</v>
      </c>
      <c r="J6" s="11" t="s">
        <v>53</v>
      </c>
    </row>
    <row r="7" spans="1:10" ht="60">
      <c r="A7" s="14" t="s">
        <v>10</v>
      </c>
      <c r="B7" s="15" t="s">
        <v>11</v>
      </c>
      <c r="C7" s="5">
        <f>729533.85/1000</f>
        <v>729.53385000000003</v>
      </c>
      <c r="D7" s="4" t="s">
        <v>51</v>
      </c>
      <c r="E7" s="4">
        <v>35.299999999999997</v>
      </c>
      <c r="F7" s="4" t="s">
        <v>52</v>
      </c>
      <c r="G7" s="4" t="s">
        <v>53</v>
      </c>
      <c r="H7" s="4" t="s">
        <v>53</v>
      </c>
      <c r="I7" s="4" t="s">
        <v>53</v>
      </c>
      <c r="J7" s="4" t="s">
        <v>53</v>
      </c>
    </row>
    <row r="8" spans="1:10">
      <c r="A8" s="15" t="s">
        <v>12</v>
      </c>
      <c r="B8" s="15"/>
      <c r="C8" s="5">
        <f>547342.9/1000</f>
        <v>547.34289999999999</v>
      </c>
      <c r="D8" s="4" t="s">
        <v>53</v>
      </c>
      <c r="E8" s="4" t="s">
        <v>53</v>
      </c>
      <c r="F8" s="4" t="s">
        <v>53</v>
      </c>
      <c r="G8" s="4" t="s">
        <v>51</v>
      </c>
      <c r="H8" s="4">
        <v>18</v>
      </c>
      <c r="I8" s="4" t="s">
        <v>52</v>
      </c>
      <c r="J8" s="4" t="s">
        <v>53</v>
      </c>
    </row>
    <row r="9" spans="1:10" ht="45">
      <c r="A9" s="16" t="s">
        <v>13</v>
      </c>
      <c r="B9" s="17" t="s">
        <v>33</v>
      </c>
      <c r="C9" s="5">
        <f>94996.63/1000</f>
        <v>94.99663000000001</v>
      </c>
      <c r="D9" s="4" t="s">
        <v>53</v>
      </c>
      <c r="E9" s="4" t="s">
        <v>53</v>
      </c>
      <c r="F9" s="4" t="s">
        <v>53</v>
      </c>
      <c r="G9" s="4" t="s">
        <v>51</v>
      </c>
      <c r="H9" s="4">
        <v>49.3</v>
      </c>
      <c r="I9" s="4" t="s">
        <v>52</v>
      </c>
      <c r="J9" s="4" t="s">
        <v>53</v>
      </c>
    </row>
    <row r="10" spans="1:10">
      <c r="A10" s="17" t="s">
        <v>12</v>
      </c>
      <c r="B10" s="17"/>
      <c r="C10" s="5">
        <f>784546.56/1000</f>
        <v>784.54656</v>
      </c>
      <c r="D10" s="4" t="s">
        <v>53</v>
      </c>
      <c r="E10" s="4" t="s">
        <v>53</v>
      </c>
      <c r="F10" s="4" t="s">
        <v>53</v>
      </c>
      <c r="G10" s="4" t="s">
        <v>51</v>
      </c>
      <c r="H10" s="4">
        <v>49.3</v>
      </c>
      <c r="I10" s="4" t="s">
        <v>52</v>
      </c>
      <c r="J10" s="4" t="s">
        <v>53</v>
      </c>
    </row>
    <row r="11" spans="1:10">
      <c r="A11" s="17" t="s">
        <v>14</v>
      </c>
      <c r="B11" s="17"/>
      <c r="C11" s="5" t="s">
        <v>53</v>
      </c>
      <c r="D11" s="4" t="s">
        <v>53</v>
      </c>
      <c r="E11" s="4" t="s">
        <v>53</v>
      </c>
      <c r="F11" s="4" t="s">
        <v>53</v>
      </c>
      <c r="G11" s="4" t="s">
        <v>51</v>
      </c>
      <c r="H11" s="4">
        <v>49.3</v>
      </c>
      <c r="I11" s="4" t="s">
        <v>52</v>
      </c>
      <c r="J11" s="4" t="s">
        <v>53</v>
      </c>
    </row>
    <row r="12" spans="1:10">
      <c r="A12" s="17" t="s">
        <v>15</v>
      </c>
      <c r="B12" s="17"/>
      <c r="C12" s="5" t="s">
        <v>53</v>
      </c>
      <c r="D12" s="4" t="s">
        <v>53</v>
      </c>
      <c r="E12" s="4" t="s">
        <v>53</v>
      </c>
      <c r="F12" s="4" t="s">
        <v>53</v>
      </c>
      <c r="G12" s="4" t="s">
        <v>51</v>
      </c>
      <c r="H12" s="4">
        <v>49.3</v>
      </c>
      <c r="I12" s="4" t="s">
        <v>52</v>
      </c>
      <c r="J12" s="4" t="s">
        <v>53</v>
      </c>
    </row>
    <row r="13" spans="1:10" ht="14.25" customHeight="1">
      <c r="A13" s="22" t="s">
        <v>16</v>
      </c>
      <c r="B13" s="18" t="s">
        <v>17</v>
      </c>
      <c r="C13" s="24">
        <f>854706.39/1000</f>
        <v>854.70639000000006</v>
      </c>
      <c r="D13" s="4" t="s">
        <v>51</v>
      </c>
      <c r="E13" s="4">
        <v>31.2</v>
      </c>
      <c r="F13" s="4" t="s">
        <v>52</v>
      </c>
      <c r="G13" s="20" t="s">
        <v>53</v>
      </c>
      <c r="H13" s="20" t="s">
        <v>53</v>
      </c>
      <c r="I13" s="20" t="s">
        <v>53</v>
      </c>
      <c r="J13" s="20" t="s">
        <v>53</v>
      </c>
    </row>
    <row r="14" spans="1:10">
      <c r="A14" s="37"/>
      <c r="B14" s="36"/>
      <c r="C14" s="39"/>
      <c r="D14" s="4" t="s">
        <v>51</v>
      </c>
      <c r="E14" s="4">
        <v>46.6</v>
      </c>
      <c r="F14" s="4" t="s">
        <v>52</v>
      </c>
      <c r="G14" s="38"/>
      <c r="H14" s="38"/>
      <c r="I14" s="38"/>
      <c r="J14" s="38"/>
    </row>
    <row r="15" spans="1:10">
      <c r="A15" s="37"/>
      <c r="B15" s="36"/>
      <c r="C15" s="39"/>
      <c r="D15" s="4" t="s">
        <v>51</v>
      </c>
      <c r="E15" s="4">
        <v>50.4</v>
      </c>
      <c r="F15" s="4" t="s">
        <v>52</v>
      </c>
      <c r="G15" s="38"/>
      <c r="H15" s="38"/>
      <c r="I15" s="38"/>
      <c r="J15" s="38"/>
    </row>
    <row r="16" spans="1:10">
      <c r="A16" s="23"/>
      <c r="B16" s="19"/>
      <c r="C16" s="25"/>
      <c r="D16" s="4" t="s">
        <v>67</v>
      </c>
      <c r="E16" s="4">
        <v>32</v>
      </c>
      <c r="F16" s="4" t="s">
        <v>52</v>
      </c>
      <c r="G16" s="21"/>
      <c r="H16" s="21"/>
      <c r="I16" s="21"/>
      <c r="J16" s="21"/>
    </row>
    <row r="17" spans="1:10" ht="60">
      <c r="A17" s="14" t="s">
        <v>18</v>
      </c>
      <c r="B17" s="15" t="s">
        <v>19</v>
      </c>
      <c r="C17" s="5">
        <f>944593.82/1000</f>
        <v>944.59381999999994</v>
      </c>
      <c r="D17" s="4" t="s">
        <v>51</v>
      </c>
      <c r="E17" s="4">
        <v>54.4</v>
      </c>
      <c r="F17" s="4" t="s">
        <v>52</v>
      </c>
      <c r="G17" s="4" t="s">
        <v>53</v>
      </c>
      <c r="H17" s="4" t="s">
        <v>53</v>
      </c>
      <c r="I17" s="4" t="s">
        <v>53</v>
      </c>
      <c r="J17" s="4" t="s">
        <v>53</v>
      </c>
    </row>
    <row r="18" spans="1:10" ht="18.75" customHeight="1">
      <c r="A18" s="32" t="s">
        <v>12</v>
      </c>
      <c r="B18" s="32"/>
      <c r="C18" s="24">
        <f>671719.28/1000</f>
        <v>671.71928000000003</v>
      </c>
      <c r="D18" s="4" t="s">
        <v>51</v>
      </c>
      <c r="E18" s="4">
        <v>51.8</v>
      </c>
      <c r="F18" s="4" t="s">
        <v>52</v>
      </c>
      <c r="G18" s="20" t="s">
        <v>51</v>
      </c>
      <c r="H18" s="20">
        <v>54.4</v>
      </c>
      <c r="I18" s="20" t="s">
        <v>52</v>
      </c>
      <c r="J18" s="34" t="s">
        <v>54</v>
      </c>
    </row>
    <row r="19" spans="1:10">
      <c r="A19" s="33"/>
      <c r="B19" s="33"/>
      <c r="C19" s="25"/>
      <c r="D19" s="4" t="s">
        <v>55</v>
      </c>
      <c r="E19" s="4">
        <v>32.799999999999997</v>
      </c>
      <c r="F19" s="4" t="s">
        <v>52</v>
      </c>
      <c r="G19" s="21"/>
      <c r="H19" s="21"/>
      <c r="I19" s="21"/>
      <c r="J19" s="35"/>
    </row>
    <row r="20" spans="1:10">
      <c r="A20" s="15" t="s">
        <v>14</v>
      </c>
      <c r="B20" s="15"/>
      <c r="C20" s="5" t="s">
        <v>53</v>
      </c>
      <c r="D20" s="4" t="s">
        <v>53</v>
      </c>
      <c r="E20" s="4" t="s">
        <v>53</v>
      </c>
      <c r="F20" s="4" t="s">
        <v>53</v>
      </c>
      <c r="G20" s="4" t="s">
        <v>51</v>
      </c>
      <c r="H20" s="4">
        <v>54.4</v>
      </c>
      <c r="I20" s="4" t="s">
        <v>52</v>
      </c>
      <c r="J20" s="4" t="s">
        <v>53</v>
      </c>
    </row>
    <row r="21" spans="1:10" ht="14.25" customHeight="1">
      <c r="A21" s="22" t="s">
        <v>20</v>
      </c>
      <c r="B21" s="18" t="s">
        <v>21</v>
      </c>
      <c r="C21" s="24">
        <f>72576/1000</f>
        <v>72.575999999999993</v>
      </c>
      <c r="D21" s="4" t="s">
        <v>51</v>
      </c>
      <c r="E21" s="4">
        <v>41</v>
      </c>
      <c r="F21" s="4" t="s">
        <v>52</v>
      </c>
      <c r="G21" s="20" t="s">
        <v>53</v>
      </c>
      <c r="H21" s="20" t="s">
        <v>53</v>
      </c>
      <c r="I21" s="20" t="s">
        <v>53</v>
      </c>
      <c r="J21" s="20" t="s">
        <v>53</v>
      </c>
    </row>
    <row r="22" spans="1:10">
      <c r="A22" s="37"/>
      <c r="B22" s="36"/>
      <c r="C22" s="39"/>
      <c r="D22" s="4" t="s">
        <v>51</v>
      </c>
      <c r="E22" s="4">
        <v>50</v>
      </c>
      <c r="F22" s="4" t="s">
        <v>52</v>
      </c>
      <c r="G22" s="38"/>
      <c r="H22" s="38"/>
      <c r="I22" s="38"/>
      <c r="J22" s="38"/>
    </row>
    <row r="23" spans="1:10">
      <c r="A23" s="37"/>
      <c r="B23" s="36"/>
      <c r="C23" s="39"/>
      <c r="D23" s="4" t="s">
        <v>59</v>
      </c>
      <c r="E23" s="4">
        <v>208.9</v>
      </c>
      <c r="F23" s="4" t="s">
        <v>52</v>
      </c>
      <c r="G23" s="38"/>
      <c r="H23" s="38"/>
      <c r="I23" s="38"/>
      <c r="J23" s="38"/>
    </row>
    <row r="24" spans="1:10">
      <c r="A24" s="37"/>
      <c r="B24" s="36"/>
      <c r="C24" s="39"/>
      <c r="D24" s="4" t="s">
        <v>72</v>
      </c>
      <c r="E24" s="4">
        <v>600</v>
      </c>
      <c r="F24" s="4" t="s">
        <v>52</v>
      </c>
      <c r="G24" s="38"/>
      <c r="H24" s="38"/>
      <c r="I24" s="38"/>
      <c r="J24" s="38"/>
    </row>
    <row r="25" spans="1:10">
      <c r="A25" s="37"/>
      <c r="B25" s="36"/>
      <c r="C25" s="39"/>
      <c r="D25" s="4" t="s">
        <v>58</v>
      </c>
      <c r="E25" s="4">
        <v>500</v>
      </c>
      <c r="F25" s="4" t="s">
        <v>52</v>
      </c>
      <c r="G25" s="38"/>
      <c r="H25" s="38"/>
      <c r="I25" s="38"/>
      <c r="J25" s="38"/>
    </row>
    <row r="26" spans="1:10">
      <c r="A26" s="23"/>
      <c r="B26" s="19"/>
      <c r="C26" s="25"/>
      <c r="D26" s="4" t="s">
        <v>58</v>
      </c>
      <c r="E26" s="4">
        <v>600</v>
      </c>
      <c r="F26" s="4" t="s">
        <v>52</v>
      </c>
      <c r="G26" s="21"/>
      <c r="H26" s="21"/>
      <c r="I26" s="21"/>
      <c r="J26" s="21"/>
    </row>
    <row r="27" spans="1:10" ht="15" customHeight="1">
      <c r="A27" s="18" t="s">
        <v>12</v>
      </c>
      <c r="B27" s="18"/>
      <c r="C27" s="24">
        <f>269376/1000</f>
        <v>269.37599999999998</v>
      </c>
      <c r="D27" s="20" t="s">
        <v>53</v>
      </c>
      <c r="E27" s="20" t="s">
        <v>53</v>
      </c>
      <c r="F27" s="20" t="s">
        <v>53</v>
      </c>
      <c r="G27" s="20" t="s">
        <v>59</v>
      </c>
      <c r="H27" s="20">
        <v>208.9</v>
      </c>
      <c r="I27" s="20" t="s">
        <v>52</v>
      </c>
      <c r="J27" s="4" t="s">
        <v>73</v>
      </c>
    </row>
    <row r="28" spans="1:10">
      <c r="A28" s="19"/>
      <c r="B28" s="19"/>
      <c r="C28" s="25"/>
      <c r="D28" s="21"/>
      <c r="E28" s="21"/>
      <c r="F28" s="21"/>
      <c r="G28" s="21"/>
      <c r="H28" s="21"/>
      <c r="I28" s="21"/>
      <c r="J28" s="4" t="s">
        <v>74</v>
      </c>
    </row>
    <row r="29" spans="1:10">
      <c r="A29" s="17" t="s">
        <v>15</v>
      </c>
      <c r="B29" s="17"/>
      <c r="C29" s="5">
        <f>2376/1000</f>
        <v>2.3759999999999999</v>
      </c>
      <c r="D29" s="4" t="s">
        <v>53</v>
      </c>
      <c r="E29" s="4" t="s">
        <v>53</v>
      </c>
      <c r="F29" s="4" t="s">
        <v>53</v>
      </c>
      <c r="G29" s="4" t="s">
        <v>59</v>
      </c>
      <c r="H29" s="4">
        <v>208.9</v>
      </c>
      <c r="I29" s="4" t="s">
        <v>52</v>
      </c>
      <c r="J29" s="4" t="s">
        <v>53</v>
      </c>
    </row>
    <row r="30" spans="1:10">
      <c r="A30" s="17" t="s">
        <v>22</v>
      </c>
      <c r="B30" s="17"/>
      <c r="C30" s="5">
        <f>5076/1000</f>
        <v>5.0759999999999996</v>
      </c>
      <c r="D30" s="4" t="s">
        <v>53</v>
      </c>
      <c r="E30" s="4" t="s">
        <v>53</v>
      </c>
      <c r="F30" s="4" t="s">
        <v>53</v>
      </c>
      <c r="G30" s="4" t="s">
        <v>59</v>
      </c>
      <c r="H30" s="4">
        <v>208.9</v>
      </c>
      <c r="I30" s="4" t="s">
        <v>52</v>
      </c>
      <c r="J30" s="4" t="s">
        <v>53</v>
      </c>
    </row>
    <row r="31" spans="1:10">
      <c r="A31" s="17" t="s">
        <v>15</v>
      </c>
      <c r="B31" s="17"/>
      <c r="C31" s="5">
        <f>47358/1000</f>
        <v>47.357999999999997</v>
      </c>
      <c r="D31" s="4" t="s">
        <v>53</v>
      </c>
      <c r="E31" s="4" t="s">
        <v>53</v>
      </c>
      <c r="F31" s="4" t="s">
        <v>53</v>
      </c>
      <c r="G31" s="4" t="s">
        <v>59</v>
      </c>
      <c r="H31" s="4">
        <v>208.9</v>
      </c>
      <c r="I31" s="4" t="s">
        <v>52</v>
      </c>
      <c r="J31" s="4" t="s">
        <v>53</v>
      </c>
    </row>
    <row r="32" spans="1:10" ht="19.5" customHeight="1">
      <c r="A32" s="22" t="s">
        <v>23</v>
      </c>
      <c r="B32" s="18" t="s">
        <v>24</v>
      </c>
      <c r="C32" s="24">
        <f>1691388.72/1000</f>
        <v>1691.3887199999999</v>
      </c>
      <c r="D32" s="4" t="s">
        <v>51</v>
      </c>
      <c r="E32" s="4">
        <v>67.3</v>
      </c>
      <c r="F32" s="4" t="s">
        <v>52</v>
      </c>
      <c r="G32" s="20" t="s">
        <v>53</v>
      </c>
      <c r="H32" s="20" t="s">
        <v>53</v>
      </c>
      <c r="I32" s="20" t="s">
        <v>53</v>
      </c>
      <c r="J32" s="20" t="s">
        <v>53</v>
      </c>
    </row>
    <row r="33" spans="1:10">
      <c r="A33" s="37"/>
      <c r="B33" s="36"/>
      <c r="C33" s="39"/>
      <c r="D33" s="4" t="s">
        <v>51</v>
      </c>
      <c r="E33" s="4">
        <v>31.5</v>
      </c>
      <c r="F33" s="4" t="s">
        <v>52</v>
      </c>
      <c r="G33" s="38"/>
      <c r="H33" s="38"/>
      <c r="I33" s="38"/>
      <c r="J33" s="38"/>
    </row>
    <row r="34" spans="1:10">
      <c r="A34" s="23"/>
      <c r="B34" s="19"/>
      <c r="C34" s="25"/>
      <c r="D34" s="4" t="s">
        <v>51</v>
      </c>
      <c r="E34" s="4">
        <v>48</v>
      </c>
      <c r="F34" s="4" t="s">
        <v>52</v>
      </c>
      <c r="G34" s="21"/>
      <c r="H34" s="21"/>
      <c r="I34" s="21"/>
      <c r="J34" s="21"/>
    </row>
    <row r="35" spans="1:10" ht="14.25" customHeight="1">
      <c r="A35" s="22" t="s">
        <v>25</v>
      </c>
      <c r="B35" s="18" t="s">
        <v>21</v>
      </c>
      <c r="C35" s="24">
        <f>928916.51/1000</f>
        <v>928.91651000000002</v>
      </c>
      <c r="D35" s="4" t="s">
        <v>51</v>
      </c>
      <c r="E35" s="4">
        <v>41.2</v>
      </c>
      <c r="F35" s="4" t="s">
        <v>52</v>
      </c>
      <c r="G35" s="20" t="s">
        <v>53</v>
      </c>
      <c r="H35" s="20" t="s">
        <v>53</v>
      </c>
      <c r="I35" s="20" t="s">
        <v>53</v>
      </c>
      <c r="J35" s="20" t="s">
        <v>53</v>
      </c>
    </row>
    <row r="36" spans="1:10">
      <c r="A36" s="23"/>
      <c r="B36" s="19"/>
      <c r="C36" s="25"/>
      <c r="D36" s="4" t="s">
        <v>51</v>
      </c>
      <c r="E36" s="4">
        <v>33.700000000000003</v>
      </c>
      <c r="F36" s="4" t="s">
        <v>52</v>
      </c>
      <c r="G36" s="21"/>
      <c r="H36" s="21"/>
      <c r="I36" s="21"/>
      <c r="J36" s="21"/>
    </row>
    <row r="37" spans="1:10" ht="15" customHeight="1">
      <c r="A37" s="18" t="s">
        <v>12</v>
      </c>
      <c r="B37" s="18"/>
      <c r="C37" s="24">
        <f>599382.84/1000</f>
        <v>599.38283999999999</v>
      </c>
      <c r="D37" s="4" t="s">
        <v>58</v>
      </c>
      <c r="E37" s="4">
        <v>400</v>
      </c>
      <c r="F37" s="4" t="s">
        <v>52</v>
      </c>
      <c r="G37" s="20" t="s">
        <v>51</v>
      </c>
      <c r="H37" s="20">
        <v>41.2</v>
      </c>
      <c r="I37" s="20" t="s">
        <v>52</v>
      </c>
      <c r="J37" s="20" t="s">
        <v>60</v>
      </c>
    </row>
    <row r="38" spans="1:10">
      <c r="A38" s="19"/>
      <c r="B38" s="19"/>
      <c r="C38" s="25"/>
      <c r="D38" s="4" t="s">
        <v>59</v>
      </c>
      <c r="E38" s="4">
        <v>69.8</v>
      </c>
      <c r="F38" s="4" t="s">
        <v>52</v>
      </c>
      <c r="G38" s="21"/>
      <c r="H38" s="21"/>
      <c r="I38" s="21"/>
      <c r="J38" s="21"/>
    </row>
    <row r="39" spans="1:10" ht="55.5" customHeight="1">
      <c r="A39" s="16" t="s">
        <v>26</v>
      </c>
      <c r="B39" s="17" t="s">
        <v>27</v>
      </c>
      <c r="C39" s="5">
        <f>916402.21/1000</f>
        <v>916.40220999999997</v>
      </c>
      <c r="D39" s="4" t="s">
        <v>53</v>
      </c>
      <c r="E39" s="4" t="s">
        <v>53</v>
      </c>
      <c r="F39" s="4" t="s">
        <v>53</v>
      </c>
      <c r="G39" s="4" t="s">
        <v>51</v>
      </c>
      <c r="H39" s="4">
        <v>64.7</v>
      </c>
      <c r="I39" s="4" t="s">
        <v>52</v>
      </c>
      <c r="J39" s="4" t="s">
        <v>53</v>
      </c>
    </row>
    <row r="40" spans="1:10" ht="15.75" customHeight="1">
      <c r="A40" s="22" t="s">
        <v>28</v>
      </c>
      <c r="B40" s="18" t="s">
        <v>29</v>
      </c>
      <c r="C40" s="24">
        <f>1266289.1/1000</f>
        <v>1266.2891000000002</v>
      </c>
      <c r="D40" s="4" t="s">
        <v>51</v>
      </c>
      <c r="E40" s="4">
        <v>40.299999999999997</v>
      </c>
      <c r="F40" s="4" t="s">
        <v>52</v>
      </c>
      <c r="G40" s="20" t="s">
        <v>51</v>
      </c>
      <c r="H40" s="20">
        <v>65.459999999999994</v>
      </c>
      <c r="I40" s="20" t="s">
        <v>52</v>
      </c>
      <c r="J40" s="20" t="s">
        <v>63</v>
      </c>
    </row>
    <row r="41" spans="1:10" ht="15" customHeight="1">
      <c r="A41" s="37"/>
      <c r="B41" s="36"/>
      <c r="C41" s="39"/>
      <c r="D41" s="4" t="s">
        <v>51</v>
      </c>
      <c r="E41" s="4">
        <v>64.7</v>
      </c>
      <c r="F41" s="4" t="s">
        <v>52</v>
      </c>
      <c r="G41" s="38"/>
      <c r="H41" s="38"/>
      <c r="I41" s="38"/>
      <c r="J41" s="38"/>
    </row>
    <row r="42" spans="1:10" ht="17.25" customHeight="1">
      <c r="A42" s="23"/>
      <c r="B42" s="19"/>
      <c r="C42" s="25"/>
      <c r="D42" s="6" t="s">
        <v>58</v>
      </c>
      <c r="E42" s="4">
        <v>27</v>
      </c>
      <c r="F42" s="4" t="s">
        <v>52</v>
      </c>
      <c r="G42" s="21"/>
      <c r="H42" s="21"/>
      <c r="I42" s="21"/>
      <c r="J42" s="21"/>
    </row>
    <row r="43" spans="1:10" ht="36" customHeight="1">
      <c r="A43" s="22" t="s">
        <v>30</v>
      </c>
      <c r="B43" s="18" t="s">
        <v>31</v>
      </c>
      <c r="C43" s="24">
        <f>1029572.83/1000</f>
        <v>1029.5728300000001</v>
      </c>
      <c r="D43" s="4" t="s">
        <v>51</v>
      </c>
      <c r="E43" s="6">
        <v>52.8</v>
      </c>
      <c r="F43" s="4" t="s">
        <v>52</v>
      </c>
      <c r="G43" s="20" t="s">
        <v>51</v>
      </c>
      <c r="H43" s="20">
        <v>38.5</v>
      </c>
      <c r="I43" s="20" t="s">
        <v>52</v>
      </c>
      <c r="J43" s="20" t="s">
        <v>53</v>
      </c>
    </row>
    <row r="44" spans="1:10">
      <c r="A44" s="23"/>
      <c r="B44" s="19"/>
      <c r="C44" s="25"/>
      <c r="D44" s="4" t="s">
        <v>51</v>
      </c>
      <c r="E44" s="6">
        <v>40</v>
      </c>
      <c r="F44" s="4" t="s">
        <v>52</v>
      </c>
      <c r="G44" s="21"/>
      <c r="H44" s="21"/>
      <c r="I44" s="21"/>
      <c r="J44" s="21"/>
    </row>
    <row r="45" spans="1:10" ht="12.75" customHeight="1">
      <c r="A45" s="41" t="s">
        <v>32</v>
      </c>
      <c r="B45" s="32" t="s">
        <v>33</v>
      </c>
      <c r="C45" s="43">
        <f>929467.18/1000</f>
        <v>929.4671800000001</v>
      </c>
      <c r="D45" s="4" t="s">
        <v>51</v>
      </c>
      <c r="E45" s="4">
        <v>53.3</v>
      </c>
      <c r="F45" s="4" t="s">
        <v>52</v>
      </c>
      <c r="G45" s="4" t="s">
        <v>53</v>
      </c>
      <c r="H45" s="4" t="s">
        <v>53</v>
      </c>
      <c r="I45" s="4" t="s">
        <v>53</v>
      </c>
      <c r="J45" s="20" t="s">
        <v>53</v>
      </c>
    </row>
    <row r="46" spans="1:10" ht="45">
      <c r="A46" s="42"/>
      <c r="B46" s="33"/>
      <c r="C46" s="44"/>
      <c r="D46" s="4" t="s">
        <v>56</v>
      </c>
      <c r="E46" s="4">
        <v>73</v>
      </c>
      <c r="F46" s="4" t="s">
        <v>52</v>
      </c>
      <c r="G46" s="4" t="s">
        <v>57</v>
      </c>
      <c r="H46" s="4">
        <v>73</v>
      </c>
      <c r="I46" s="4" t="s">
        <v>52</v>
      </c>
      <c r="J46" s="21"/>
    </row>
    <row r="47" spans="1:10" ht="45">
      <c r="A47" s="22" t="s">
        <v>34</v>
      </c>
      <c r="B47" s="18" t="s">
        <v>27</v>
      </c>
      <c r="C47" s="24">
        <f>1017815.02/1000</f>
        <v>1017.81502</v>
      </c>
      <c r="D47" s="4" t="s">
        <v>62</v>
      </c>
      <c r="E47" s="4">
        <v>51.93</v>
      </c>
      <c r="F47" s="4" t="s">
        <v>52</v>
      </c>
      <c r="G47" s="20" t="s">
        <v>65</v>
      </c>
      <c r="H47" s="20">
        <v>51.93</v>
      </c>
      <c r="I47" s="20" t="s">
        <v>52</v>
      </c>
      <c r="J47" s="20" t="s">
        <v>53</v>
      </c>
    </row>
    <row r="48" spans="1:10">
      <c r="A48" s="37"/>
      <c r="B48" s="36"/>
      <c r="C48" s="39"/>
      <c r="D48" s="4" t="s">
        <v>51</v>
      </c>
      <c r="E48" s="4">
        <v>41.8</v>
      </c>
      <c r="F48" s="4" t="s">
        <v>52</v>
      </c>
      <c r="G48" s="38"/>
      <c r="H48" s="38"/>
      <c r="I48" s="38"/>
      <c r="J48" s="38"/>
    </row>
    <row r="49" spans="1:10">
      <c r="A49" s="37"/>
      <c r="B49" s="36"/>
      <c r="C49" s="39"/>
      <c r="D49" s="4" t="s">
        <v>58</v>
      </c>
      <c r="E49" s="4">
        <v>500</v>
      </c>
      <c r="F49" s="4" t="s">
        <v>52</v>
      </c>
      <c r="G49" s="38"/>
      <c r="H49" s="38"/>
      <c r="I49" s="38"/>
      <c r="J49" s="38"/>
    </row>
    <row r="50" spans="1:10">
      <c r="A50" s="23"/>
      <c r="B50" s="19"/>
      <c r="C50" s="25"/>
      <c r="D50" s="6" t="s">
        <v>64</v>
      </c>
      <c r="E50" s="4">
        <v>17</v>
      </c>
      <c r="F50" s="4" t="s">
        <v>52</v>
      </c>
      <c r="G50" s="21"/>
      <c r="H50" s="21"/>
      <c r="I50" s="21"/>
      <c r="J50" s="21"/>
    </row>
    <row r="51" spans="1:10" ht="45">
      <c r="A51" s="16" t="s">
        <v>35</v>
      </c>
      <c r="B51" s="17" t="s">
        <v>36</v>
      </c>
      <c r="C51" s="5">
        <f>348662.76/1000</f>
        <v>348.66275999999999</v>
      </c>
      <c r="D51" s="4" t="s">
        <v>53</v>
      </c>
      <c r="E51" s="4" t="s">
        <v>53</v>
      </c>
      <c r="F51" s="4" t="s">
        <v>53</v>
      </c>
      <c r="G51" s="4" t="s">
        <v>51</v>
      </c>
      <c r="H51" s="4">
        <v>49.3</v>
      </c>
      <c r="I51" s="4" t="s">
        <v>52</v>
      </c>
      <c r="J51" s="4" t="s">
        <v>53</v>
      </c>
    </row>
    <row r="52" spans="1:10">
      <c r="A52" s="17" t="s">
        <v>12</v>
      </c>
      <c r="B52" s="17"/>
      <c r="C52" s="5">
        <f>565089.31/1000</f>
        <v>565.08931000000007</v>
      </c>
      <c r="D52" s="4" t="s">
        <v>53</v>
      </c>
      <c r="E52" s="4" t="s">
        <v>53</v>
      </c>
      <c r="F52" s="4" t="s">
        <v>53</v>
      </c>
      <c r="G52" s="4" t="s">
        <v>51</v>
      </c>
      <c r="H52" s="4">
        <v>49.3</v>
      </c>
      <c r="I52" s="4" t="s">
        <v>52</v>
      </c>
      <c r="J52" s="4" t="s">
        <v>53</v>
      </c>
    </row>
    <row r="53" spans="1:10">
      <c r="A53" s="17" t="s">
        <v>15</v>
      </c>
      <c r="B53" s="17"/>
      <c r="C53" s="5" t="s">
        <v>53</v>
      </c>
      <c r="D53" s="4" t="s">
        <v>53</v>
      </c>
      <c r="E53" s="4" t="s">
        <v>53</v>
      </c>
      <c r="F53" s="4" t="s">
        <v>53</v>
      </c>
      <c r="G53" s="4" t="s">
        <v>51</v>
      </c>
      <c r="H53" s="4">
        <v>49.3</v>
      </c>
      <c r="I53" s="4" t="s">
        <v>52</v>
      </c>
      <c r="J53" s="4" t="s">
        <v>53</v>
      </c>
    </row>
    <row r="54" spans="1:10" ht="62.25" customHeight="1">
      <c r="A54" s="22" t="s">
        <v>37</v>
      </c>
      <c r="B54" s="18" t="s">
        <v>38</v>
      </c>
      <c r="C54" s="24">
        <f>1391327.13/1000</f>
        <v>1391.3271299999999</v>
      </c>
      <c r="D54" s="4" t="s">
        <v>62</v>
      </c>
      <c r="E54" s="4">
        <v>49.4</v>
      </c>
      <c r="F54" s="4" t="s">
        <v>52</v>
      </c>
      <c r="G54" s="20" t="s">
        <v>65</v>
      </c>
      <c r="H54" s="20">
        <v>49.4</v>
      </c>
      <c r="I54" s="20" t="s">
        <v>52</v>
      </c>
      <c r="J54" s="20" t="s">
        <v>53</v>
      </c>
    </row>
    <row r="55" spans="1:10">
      <c r="A55" s="23"/>
      <c r="B55" s="19"/>
      <c r="C55" s="25"/>
      <c r="D55" s="4" t="s">
        <v>51</v>
      </c>
      <c r="E55" s="4">
        <v>61.5</v>
      </c>
      <c r="F55" s="4" t="s">
        <v>52</v>
      </c>
      <c r="G55" s="21"/>
      <c r="H55" s="21"/>
      <c r="I55" s="21"/>
      <c r="J55" s="21"/>
    </row>
    <row r="56" spans="1:10" ht="45">
      <c r="A56" s="18" t="s">
        <v>12</v>
      </c>
      <c r="B56" s="18"/>
      <c r="C56" s="24">
        <f>471344.32/1000</f>
        <v>471.34431999999998</v>
      </c>
      <c r="D56" s="4" t="s">
        <v>62</v>
      </c>
      <c r="E56" s="4">
        <v>49.4</v>
      </c>
      <c r="F56" s="4" t="s">
        <v>52</v>
      </c>
      <c r="G56" s="20" t="s">
        <v>65</v>
      </c>
      <c r="H56" s="20">
        <v>49.4</v>
      </c>
      <c r="I56" s="20" t="s">
        <v>52</v>
      </c>
      <c r="J56" s="20" t="s">
        <v>71</v>
      </c>
    </row>
    <row r="57" spans="1:10">
      <c r="A57" s="19"/>
      <c r="B57" s="19"/>
      <c r="C57" s="25"/>
      <c r="D57" s="4" t="s">
        <v>67</v>
      </c>
      <c r="E57" s="4">
        <v>15</v>
      </c>
      <c r="F57" s="4" t="s">
        <v>52</v>
      </c>
      <c r="G57" s="21"/>
      <c r="H57" s="21"/>
      <c r="I57" s="21"/>
      <c r="J57" s="21"/>
    </row>
    <row r="58" spans="1:10" ht="35.25" customHeight="1">
      <c r="A58" s="22" t="s">
        <v>39</v>
      </c>
      <c r="B58" s="18" t="s">
        <v>36</v>
      </c>
      <c r="C58" s="24">
        <f>863869.58/1000</f>
        <v>863.86957999999993</v>
      </c>
      <c r="D58" s="4" t="s">
        <v>51</v>
      </c>
      <c r="E58" s="4">
        <v>43.84</v>
      </c>
      <c r="F58" s="4" t="s">
        <v>52</v>
      </c>
      <c r="G58" s="20" t="s">
        <v>53</v>
      </c>
      <c r="H58" s="20" t="s">
        <v>53</v>
      </c>
      <c r="I58" s="20" t="s">
        <v>53</v>
      </c>
      <c r="J58" s="20" t="s">
        <v>53</v>
      </c>
    </row>
    <row r="59" spans="1:10">
      <c r="A59" s="23"/>
      <c r="B59" s="19"/>
      <c r="C59" s="25"/>
      <c r="D59" s="4" t="s">
        <v>51</v>
      </c>
      <c r="E59" s="4">
        <v>40.799999999999997</v>
      </c>
      <c r="F59" s="4" t="s">
        <v>52</v>
      </c>
      <c r="G59" s="21"/>
      <c r="H59" s="21"/>
      <c r="I59" s="21"/>
      <c r="J59" s="21"/>
    </row>
    <row r="60" spans="1:10">
      <c r="A60" s="17" t="s">
        <v>14</v>
      </c>
      <c r="B60" s="17"/>
      <c r="C60" s="5" t="s">
        <v>53</v>
      </c>
      <c r="D60" s="4" t="s">
        <v>53</v>
      </c>
      <c r="E60" s="4" t="s">
        <v>53</v>
      </c>
      <c r="F60" s="4" t="s">
        <v>53</v>
      </c>
      <c r="G60" s="4" t="s">
        <v>51</v>
      </c>
      <c r="H60" s="4">
        <v>43.84</v>
      </c>
      <c r="I60" s="4" t="s">
        <v>52</v>
      </c>
      <c r="J60" s="4" t="s">
        <v>53</v>
      </c>
    </row>
    <row r="61" spans="1:10" ht="45">
      <c r="A61" s="16" t="s">
        <v>40</v>
      </c>
      <c r="B61" s="17" t="s">
        <v>27</v>
      </c>
      <c r="C61" s="5">
        <f>822346.21/1000</f>
        <v>822.34620999999993</v>
      </c>
      <c r="D61" s="4" t="s">
        <v>56</v>
      </c>
      <c r="E61" s="4">
        <v>42.3</v>
      </c>
      <c r="F61" s="4" t="s">
        <v>52</v>
      </c>
      <c r="G61" s="4" t="s">
        <v>57</v>
      </c>
      <c r="H61" s="4">
        <v>42.3</v>
      </c>
      <c r="I61" s="4" t="s">
        <v>52</v>
      </c>
      <c r="J61" s="4" t="s">
        <v>53</v>
      </c>
    </row>
    <row r="62" spans="1:10" ht="45">
      <c r="A62" s="17" t="s">
        <v>12</v>
      </c>
      <c r="B62" s="17"/>
      <c r="C62" s="5">
        <f>746776.11/1000</f>
        <v>746.77611000000002</v>
      </c>
      <c r="D62" s="4" t="s">
        <v>68</v>
      </c>
      <c r="E62" s="4">
        <v>49.4</v>
      </c>
      <c r="F62" s="4" t="s">
        <v>52</v>
      </c>
      <c r="G62" s="4" t="s">
        <v>51</v>
      </c>
      <c r="H62" s="4">
        <v>42.3</v>
      </c>
      <c r="I62" s="4" t="s">
        <v>52</v>
      </c>
      <c r="J62" s="4" t="s">
        <v>69</v>
      </c>
    </row>
    <row r="63" spans="1:10" ht="45">
      <c r="A63" s="17" t="s">
        <v>15</v>
      </c>
      <c r="B63" s="17"/>
      <c r="C63" s="5">
        <f>24000/1000</f>
        <v>24</v>
      </c>
      <c r="D63" s="4" t="s">
        <v>56</v>
      </c>
      <c r="E63" s="4">
        <v>42.3</v>
      </c>
      <c r="F63" s="4" t="s">
        <v>52</v>
      </c>
      <c r="G63" s="4" t="s">
        <v>57</v>
      </c>
      <c r="H63" s="4">
        <v>42.3</v>
      </c>
      <c r="I63" s="4" t="s">
        <v>52</v>
      </c>
      <c r="J63" s="4" t="s">
        <v>53</v>
      </c>
    </row>
    <row r="64" spans="1:10" ht="45">
      <c r="A64" s="16" t="s">
        <v>41</v>
      </c>
      <c r="B64" s="17" t="s">
        <v>42</v>
      </c>
      <c r="C64" s="5">
        <f>1499455.39/1000</f>
        <v>1499.4553899999999</v>
      </c>
      <c r="D64" s="4" t="s">
        <v>51</v>
      </c>
      <c r="E64" s="4">
        <v>29.7</v>
      </c>
      <c r="F64" s="4" t="s">
        <v>52</v>
      </c>
      <c r="G64" s="4" t="s">
        <v>51</v>
      </c>
      <c r="H64" s="4">
        <v>51.07</v>
      </c>
      <c r="I64" s="4" t="s">
        <v>52</v>
      </c>
      <c r="J64" s="4" t="s">
        <v>53</v>
      </c>
    </row>
    <row r="65" spans="1:10" ht="45">
      <c r="A65" s="16" t="s">
        <v>43</v>
      </c>
      <c r="B65" s="17" t="s">
        <v>27</v>
      </c>
      <c r="C65" s="5">
        <f>1207063.3/1000</f>
        <v>1207.0633</v>
      </c>
      <c r="D65" s="4" t="s">
        <v>53</v>
      </c>
      <c r="E65" s="4" t="s">
        <v>53</v>
      </c>
      <c r="F65" s="4" t="s">
        <v>53</v>
      </c>
      <c r="G65" s="4" t="s">
        <v>51</v>
      </c>
      <c r="H65" s="4">
        <v>67.8</v>
      </c>
      <c r="I65" s="4" t="s">
        <v>52</v>
      </c>
      <c r="J65" s="4" t="s">
        <v>53</v>
      </c>
    </row>
    <row r="66" spans="1:10">
      <c r="A66" s="17" t="s">
        <v>12</v>
      </c>
      <c r="B66" s="17"/>
      <c r="C66" s="5">
        <f>449453.4/1000</f>
        <v>449.45340000000004</v>
      </c>
      <c r="D66" s="4" t="s">
        <v>53</v>
      </c>
      <c r="E66" s="4" t="s">
        <v>53</v>
      </c>
      <c r="F66" s="4" t="s">
        <v>53</v>
      </c>
      <c r="G66" s="4" t="s">
        <v>51</v>
      </c>
      <c r="H66" s="4">
        <v>67.8</v>
      </c>
      <c r="I66" s="4" t="s">
        <v>52</v>
      </c>
      <c r="J66" s="4" t="s">
        <v>53</v>
      </c>
    </row>
    <row r="67" spans="1:10" ht="45">
      <c r="A67" s="16" t="s">
        <v>44</v>
      </c>
      <c r="B67" s="17" t="s">
        <v>21</v>
      </c>
      <c r="C67" s="5">
        <f>912775.11/1000</f>
        <v>912.77511000000004</v>
      </c>
      <c r="D67" s="4" t="s">
        <v>62</v>
      </c>
      <c r="E67" s="4">
        <v>53.2</v>
      </c>
      <c r="F67" s="4" t="s">
        <v>52</v>
      </c>
      <c r="G67" s="4" t="s">
        <v>65</v>
      </c>
      <c r="H67" s="4">
        <v>53.2</v>
      </c>
      <c r="I67" s="4" t="s">
        <v>52</v>
      </c>
      <c r="J67" s="4" t="s">
        <v>53</v>
      </c>
    </row>
    <row r="68" spans="1:10" ht="45">
      <c r="A68" s="18" t="s">
        <v>12</v>
      </c>
      <c r="B68" s="18"/>
      <c r="C68" s="24">
        <f>509704.96/1000</f>
        <v>509.70496000000003</v>
      </c>
      <c r="D68" s="4" t="s">
        <v>62</v>
      </c>
      <c r="E68" s="4">
        <v>53.2</v>
      </c>
      <c r="F68" s="4" t="s">
        <v>52</v>
      </c>
      <c r="G68" s="20" t="s">
        <v>65</v>
      </c>
      <c r="H68" s="20">
        <v>53.2</v>
      </c>
      <c r="I68" s="20" t="s">
        <v>52</v>
      </c>
      <c r="J68" s="20" t="s">
        <v>53</v>
      </c>
    </row>
    <row r="69" spans="1:10">
      <c r="A69" s="19"/>
      <c r="B69" s="19"/>
      <c r="C69" s="25"/>
      <c r="D69" s="4" t="s">
        <v>67</v>
      </c>
      <c r="E69" s="4">
        <v>23.5</v>
      </c>
      <c r="F69" s="4" t="s">
        <v>52</v>
      </c>
      <c r="G69" s="21"/>
      <c r="H69" s="21"/>
      <c r="I69" s="21"/>
      <c r="J69" s="21"/>
    </row>
    <row r="70" spans="1:10">
      <c r="A70" s="17" t="s">
        <v>14</v>
      </c>
      <c r="B70" s="17"/>
      <c r="C70" s="5" t="s">
        <v>53</v>
      </c>
      <c r="D70" s="4" t="s">
        <v>53</v>
      </c>
      <c r="E70" s="4" t="s">
        <v>53</v>
      </c>
      <c r="F70" s="4" t="s">
        <v>53</v>
      </c>
      <c r="G70" s="4" t="s">
        <v>51</v>
      </c>
      <c r="H70" s="4">
        <v>53.2</v>
      </c>
      <c r="I70" s="4" t="s">
        <v>52</v>
      </c>
      <c r="J70" s="4" t="s">
        <v>53</v>
      </c>
    </row>
    <row r="71" spans="1:10">
      <c r="A71" s="17" t="s">
        <v>15</v>
      </c>
      <c r="B71" s="17"/>
      <c r="C71" s="5" t="s">
        <v>53</v>
      </c>
      <c r="D71" s="4" t="s">
        <v>53</v>
      </c>
      <c r="E71" s="4" t="s">
        <v>53</v>
      </c>
      <c r="F71" s="4" t="s">
        <v>53</v>
      </c>
      <c r="G71" s="4" t="s">
        <v>51</v>
      </c>
      <c r="H71" s="4">
        <v>53.2</v>
      </c>
      <c r="I71" s="4" t="s">
        <v>52</v>
      </c>
      <c r="J71" s="4" t="s">
        <v>53</v>
      </c>
    </row>
    <row r="72" spans="1:10" ht="45">
      <c r="A72" s="16" t="s">
        <v>45</v>
      </c>
      <c r="B72" s="17" t="s">
        <v>36</v>
      </c>
      <c r="C72" s="5">
        <f>630307.41/1000</f>
        <v>630.30741</v>
      </c>
      <c r="D72" s="4" t="s">
        <v>53</v>
      </c>
      <c r="E72" s="4" t="s">
        <v>53</v>
      </c>
      <c r="F72" s="4" t="s">
        <v>53</v>
      </c>
      <c r="G72" s="4" t="s">
        <v>51</v>
      </c>
      <c r="H72" s="4">
        <v>16.5</v>
      </c>
      <c r="I72" s="4" t="s">
        <v>52</v>
      </c>
      <c r="J72" s="4" t="s">
        <v>53</v>
      </c>
    </row>
    <row r="73" spans="1:10" ht="18.75" customHeight="1">
      <c r="A73" s="18" t="s">
        <v>12</v>
      </c>
      <c r="B73" s="18"/>
      <c r="C73" s="24">
        <f>734823.59/1000</f>
        <v>734.82358999999997</v>
      </c>
      <c r="D73" s="4" t="s">
        <v>51</v>
      </c>
      <c r="E73" s="4">
        <v>65.2</v>
      </c>
      <c r="F73" s="4" t="s">
        <v>52</v>
      </c>
      <c r="G73" s="20" t="s">
        <v>53</v>
      </c>
      <c r="H73" s="20" t="s">
        <v>53</v>
      </c>
      <c r="I73" s="20" t="s">
        <v>53</v>
      </c>
      <c r="J73" s="20" t="s">
        <v>70</v>
      </c>
    </row>
    <row r="74" spans="1:10">
      <c r="A74" s="19"/>
      <c r="B74" s="19"/>
      <c r="C74" s="25"/>
      <c r="D74" s="4" t="s">
        <v>67</v>
      </c>
      <c r="E74" s="4">
        <v>26.6</v>
      </c>
      <c r="F74" s="4" t="s">
        <v>52</v>
      </c>
      <c r="G74" s="21"/>
      <c r="H74" s="21"/>
      <c r="I74" s="21"/>
      <c r="J74" s="21"/>
    </row>
    <row r="75" spans="1:10">
      <c r="A75" s="17" t="s">
        <v>15</v>
      </c>
      <c r="B75" s="17"/>
      <c r="C75" s="5" t="s">
        <v>53</v>
      </c>
      <c r="D75" s="4" t="s">
        <v>53</v>
      </c>
      <c r="E75" s="4" t="s">
        <v>53</v>
      </c>
      <c r="F75" s="4" t="s">
        <v>53</v>
      </c>
      <c r="G75" s="4" t="s">
        <v>51</v>
      </c>
      <c r="H75" s="4">
        <v>65.2</v>
      </c>
      <c r="I75" s="4" t="s">
        <v>52</v>
      </c>
      <c r="J75" s="4" t="s">
        <v>53</v>
      </c>
    </row>
    <row r="76" spans="1:10" ht="45" customHeight="1">
      <c r="A76" s="14" t="s">
        <v>46</v>
      </c>
      <c r="B76" s="15" t="s">
        <v>11</v>
      </c>
      <c r="C76" s="5">
        <f>636360.86/1000</f>
        <v>636.36086</v>
      </c>
      <c r="D76" s="4" t="s">
        <v>56</v>
      </c>
      <c r="E76" s="4">
        <v>52.6</v>
      </c>
      <c r="F76" s="4" t="s">
        <v>52</v>
      </c>
      <c r="G76" s="4" t="s">
        <v>51</v>
      </c>
      <c r="H76" s="4">
        <v>67</v>
      </c>
      <c r="I76" s="4" t="s">
        <v>52</v>
      </c>
      <c r="J76" s="4" t="s">
        <v>53</v>
      </c>
    </row>
    <row r="77" spans="1:10" ht="60" customHeight="1">
      <c r="A77" s="16" t="s">
        <v>47</v>
      </c>
      <c r="B77" s="17" t="s">
        <v>48</v>
      </c>
      <c r="C77" s="5">
        <f>776525.07/1000</f>
        <v>776.52506999999991</v>
      </c>
      <c r="D77" s="4" t="s">
        <v>53</v>
      </c>
      <c r="E77" s="4" t="s">
        <v>53</v>
      </c>
      <c r="F77" s="4" t="s">
        <v>53</v>
      </c>
      <c r="G77" s="4" t="s">
        <v>51</v>
      </c>
      <c r="H77" s="4">
        <v>51.9</v>
      </c>
      <c r="I77" s="4" t="s">
        <v>52</v>
      </c>
      <c r="J77" s="4" t="s">
        <v>53</v>
      </c>
    </row>
    <row r="78" spans="1:10">
      <c r="A78" s="18" t="s">
        <v>12</v>
      </c>
      <c r="B78" s="18"/>
      <c r="C78" s="24">
        <f>1161590.25/1000</f>
        <v>1161.59025</v>
      </c>
      <c r="D78" s="4" t="s">
        <v>51</v>
      </c>
      <c r="E78" s="4">
        <v>51.1</v>
      </c>
      <c r="F78" s="4" t="s">
        <v>52</v>
      </c>
      <c r="G78" s="20" t="s">
        <v>51</v>
      </c>
      <c r="H78" s="20">
        <v>51.9</v>
      </c>
      <c r="I78" s="20" t="s">
        <v>52</v>
      </c>
      <c r="J78" s="20" t="s">
        <v>53</v>
      </c>
    </row>
    <row r="79" spans="1:10">
      <c r="A79" s="19"/>
      <c r="B79" s="19"/>
      <c r="C79" s="25"/>
      <c r="D79" s="4" t="s">
        <v>58</v>
      </c>
      <c r="E79" s="4">
        <v>939</v>
      </c>
      <c r="F79" s="4" t="s">
        <v>52</v>
      </c>
      <c r="G79" s="21"/>
      <c r="H79" s="21"/>
      <c r="I79" s="21"/>
      <c r="J79" s="21"/>
    </row>
    <row r="80" spans="1:10">
      <c r="A80" s="17" t="s">
        <v>14</v>
      </c>
      <c r="B80" s="17"/>
      <c r="C80" s="5" t="s">
        <v>53</v>
      </c>
      <c r="D80" s="4" t="s">
        <v>53</v>
      </c>
      <c r="E80" s="4" t="s">
        <v>53</v>
      </c>
      <c r="F80" s="4" t="s">
        <v>53</v>
      </c>
      <c r="G80" s="4" t="s">
        <v>51</v>
      </c>
      <c r="H80" s="4">
        <v>51.9</v>
      </c>
      <c r="I80" s="4" t="s">
        <v>52</v>
      </c>
      <c r="J80" s="4" t="s">
        <v>53</v>
      </c>
    </row>
    <row r="81" spans="1:10" ht="30">
      <c r="A81" s="16" t="s">
        <v>66</v>
      </c>
      <c r="B81" s="17" t="s">
        <v>27</v>
      </c>
      <c r="C81" s="5">
        <f>262481.23/1000</f>
        <v>262.48122999999998</v>
      </c>
      <c r="D81" s="4" t="s">
        <v>51</v>
      </c>
      <c r="E81" s="4">
        <v>44.7</v>
      </c>
      <c r="F81" s="4" t="s">
        <v>52</v>
      </c>
      <c r="G81" s="4" t="s">
        <v>53</v>
      </c>
      <c r="H81" s="4" t="s">
        <v>53</v>
      </c>
      <c r="I81" s="4" t="s">
        <v>53</v>
      </c>
      <c r="J81" s="4" t="s">
        <v>53</v>
      </c>
    </row>
    <row r="82" spans="1:10">
      <c r="A82" s="17" t="s">
        <v>12</v>
      </c>
      <c r="B82" s="17"/>
      <c r="C82" s="5">
        <f>333887.77/1000</f>
        <v>333.88777000000005</v>
      </c>
      <c r="D82" s="4" t="s">
        <v>53</v>
      </c>
      <c r="E82" s="4" t="s">
        <v>53</v>
      </c>
      <c r="F82" s="4" t="s">
        <v>53</v>
      </c>
      <c r="G82" s="4" t="s">
        <v>51</v>
      </c>
      <c r="H82" s="4">
        <v>44.7</v>
      </c>
      <c r="I82" s="4" t="s">
        <v>52</v>
      </c>
      <c r="J82" s="4" t="s">
        <v>53</v>
      </c>
    </row>
    <row r="83" spans="1:10">
      <c r="A83" s="17" t="s">
        <v>15</v>
      </c>
      <c r="B83" s="17"/>
      <c r="C83" s="5" t="s">
        <v>53</v>
      </c>
      <c r="D83" s="4" t="s">
        <v>53</v>
      </c>
      <c r="E83" s="4" t="s">
        <v>53</v>
      </c>
      <c r="F83" s="4" t="s">
        <v>53</v>
      </c>
      <c r="G83" s="4" t="s">
        <v>51</v>
      </c>
      <c r="H83" s="4">
        <v>44.7</v>
      </c>
      <c r="I83" s="4" t="s">
        <v>52</v>
      </c>
      <c r="J83" s="4" t="s">
        <v>53</v>
      </c>
    </row>
    <row r="84" spans="1:10">
      <c r="A84" s="8"/>
      <c r="B84" s="8"/>
      <c r="C84" s="9"/>
      <c r="D84" s="10"/>
      <c r="E84" s="10"/>
      <c r="F84" s="10"/>
      <c r="G84" s="10"/>
      <c r="H84" s="10"/>
      <c r="I84" s="10"/>
      <c r="J84" s="10"/>
    </row>
    <row r="85" spans="1:10">
      <c r="C85" s="7"/>
    </row>
    <row r="86" spans="1:10" ht="45" customHeight="1">
      <c r="A86" s="40" t="s">
        <v>49</v>
      </c>
      <c r="B86" s="40"/>
      <c r="C86" s="40"/>
      <c r="E86" t="s">
        <v>50</v>
      </c>
    </row>
  </sheetData>
  <mergeCells count="126">
    <mergeCell ref="B21:B26"/>
    <mergeCell ref="A21:A26"/>
    <mergeCell ref="C21:C26"/>
    <mergeCell ref="G21:G26"/>
    <mergeCell ref="H21:H26"/>
    <mergeCell ref="I21:I26"/>
    <mergeCell ref="J21:J26"/>
    <mergeCell ref="A27:A28"/>
    <mergeCell ref="B27:B28"/>
    <mergeCell ref="C27:C28"/>
    <mergeCell ref="I27:I28"/>
    <mergeCell ref="H27:H28"/>
    <mergeCell ref="G27:G28"/>
    <mergeCell ref="F27:F28"/>
    <mergeCell ref="E27:E28"/>
    <mergeCell ref="D27:D28"/>
    <mergeCell ref="C73:C74"/>
    <mergeCell ref="B73:B74"/>
    <mergeCell ref="A73:A74"/>
    <mergeCell ref="J54:J55"/>
    <mergeCell ref="I54:I55"/>
    <mergeCell ref="H54:H55"/>
    <mergeCell ref="G54:G55"/>
    <mergeCell ref="C54:C55"/>
    <mergeCell ref="B54:B55"/>
    <mergeCell ref="A54:A55"/>
    <mergeCell ref="G56:G57"/>
    <mergeCell ref="H56:H57"/>
    <mergeCell ref="I56:I57"/>
    <mergeCell ref="J56:J57"/>
    <mergeCell ref="C56:C57"/>
    <mergeCell ref="B56:B57"/>
    <mergeCell ref="A56:A57"/>
    <mergeCell ref="G32:G34"/>
    <mergeCell ref="A32:A34"/>
    <mergeCell ref="I35:I36"/>
    <mergeCell ref="J35:J36"/>
    <mergeCell ref="J37:J38"/>
    <mergeCell ref="I37:I38"/>
    <mergeCell ref="H37:H38"/>
    <mergeCell ref="A45:A46"/>
    <mergeCell ref="C35:C36"/>
    <mergeCell ref="B35:B36"/>
    <mergeCell ref="A35:A36"/>
    <mergeCell ref="G35:G36"/>
    <mergeCell ref="G37:G38"/>
    <mergeCell ref="C37:C38"/>
    <mergeCell ref="C45:C46"/>
    <mergeCell ref="A37:A38"/>
    <mergeCell ref="B37:B38"/>
    <mergeCell ref="B45:B46"/>
    <mergeCell ref="H32:H34"/>
    <mergeCell ref="I32:I34"/>
    <mergeCell ref="J32:J34"/>
    <mergeCell ref="C32:C34"/>
    <mergeCell ref="B32:B34"/>
    <mergeCell ref="H35:H36"/>
    <mergeCell ref="A86:C86"/>
    <mergeCell ref="J40:J42"/>
    <mergeCell ref="I40:I42"/>
    <mergeCell ref="H40:H42"/>
    <mergeCell ref="G40:G42"/>
    <mergeCell ref="C40:C42"/>
    <mergeCell ref="B40:B42"/>
    <mergeCell ref="A40:A42"/>
    <mergeCell ref="C47:C50"/>
    <mergeCell ref="B47:B50"/>
    <mergeCell ref="A47:A50"/>
    <mergeCell ref="I47:I50"/>
    <mergeCell ref="H47:H50"/>
    <mergeCell ref="G47:G50"/>
    <mergeCell ref="J47:J50"/>
    <mergeCell ref="A43:A44"/>
    <mergeCell ref="H58:H59"/>
    <mergeCell ref="G58:G59"/>
    <mergeCell ref="C58:C59"/>
    <mergeCell ref="J45:J46"/>
    <mergeCell ref="G68:G69"/>
    <mergeCell ref="H68:H69"/>
    <mergeCell ref="B78:B79"/>
    <mergeCell ref="A78:A79"/>
    <mergeCell ref="A1:J1"/>
    <mergeCell ref="D3:F3"/>
    <mergeCell ref="C3:C4"/>
    <mergeCell ref="B3:B4"/>
    <mergeCell ref="A3:A4"/>
    <mergeCell ref="G3:I3"/>
    <mergeCell ref="J3:J4"/>
    <mergeCell ref="A18:A19"/>
    <mergeCell ref="B18:B19"/>
    <mergeCell ref="C18:C19"/>
    <mergeCell ref="G18:G19"/>
    <mergeCell ref="H18:H19"/>
    <mergeCell ref="I18:I19"/>
    <mergeCell ref="J18:J19"/>
    <mergeCell ref="B13:B16"/>
    <mergeCell ref="A13:A16"/>
    <mergeCell ref="J13:J16"/>
    <mergeCell ref="I13:I16"/>
    <mergeCell ref="H13:H16"/>
    <mergeCell ref="G13:G16"/>
    <mergeCell ref="C13:C16"/>
    <mergeCell ref="B43:B44"/>
    <mergeCell ref="I68:I69"/>
    <mergeCell ref="B58:B59"/>
    <mergeCell ref="A58:A59"/>
    <mergeCell ref="J58:J59"/>
    <mergeCell ref="I58:I59"/>
    <mergeCell ref="J68:J69"/>
    <mergeCell ref="J78:J79"/>
    <mergeCell ref="I78:I79"/>
    <mergeCell ref="H78:H79"/>
    <mergeCell ref="G78:G79"/>
    <mergeCell ref="C78:C79"/>
    <mergeCell ref="J43:J44"/>
    <mergeCell ref="I43:I44"/>
    <mergeCell ref="H43:H44"/>
    <mergeCell ref="G43:G44"/>
    <mergeCell ref="C43:C44"/>
    <mergeCell ref="A68:A69"/>
    <mergeCell ref="B68:B69"/>
    <mergeCell ref="C68:C69"/>
    <mergeCell ref="J73:J74"/>
    <mergeCell ref="I73:I74"/>
    <mergeCell ref="H73:H74"/>
    <mergeCell ref="G73:G74"/>
  </mergeCells>
  <pageMargins left="0.9055118110236221" right="0.70866141732283472" top="0.94488188976377963" bottom="0.74803149606299213" header="0.31496062992125984" footer="0.31496062992125984"/>
  <pageSetup paperSize="9" scale="63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2013-05-08T07:16:41Z</dcterms:modified>
</cp:coreProperties>
</file>